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ate1904="1" showInkAnnotation="0" codeName="EstaPastaDeTrabalho" defaultThemeVersion="124226"/>
  <mc:AlternateContent xmlns:mc="http://schemas.openxmlformats.org/markup-compatibility/2006">
    <mc:Choice Requires="x15">
      <x15ac:absPath xmlns:x15ac="http://schemas.microsoft.com/office/spreadsheetml/2010/11/ac" url="C:\Users\2392027\Desktop\PLANILHAS DE FREQUENCIA\MAR-2019\"/>
    </mc:Choice>
  </mc:AlternateContent>
  <xr:revisionPtr revIDLastSave="0" documentId="13_ncr:1_{E737B9F1-B623-43DA-B679-A4D3154C0E80}" xr6:coauthVersionLast="40" xr6:coauthVersionMax="40" xr10:uidLastSave="{00000000-0000-0000-0000-000000000000}"/>
  <workbookProtection workbookAlgorithmName="SHA-512" workbookHashValue="AtVPvZ1lkg7tT4h2wUNutfMDiq4+uMOuTxzOMOiJE0jWxGrOiGLXZiDlVb3PMvsEvWlL5Bn0RsVJOlln8DCTBw==" workbookSaltValue="LhVcr5Xh574q/JKd9HS7+Q==" workbookSpinCount="100000" lockStructure="1"/>
  <bookViews>
    <workbookView showSheetTabs="0" xWindow="-120" yWindow="-120" windowWidth="29040" windowHeight="15840" firstSheet="1" activeTab="1" xr2:uid="{00000000-000D-0000-FFFF-FFFF00000000}"/>
  </bookViews>
  <sheets>
    <sheet name="Planilha2" sheetId="6" state="hidden" r:id="rId1"/>
    <sheet name="FREQUÊNCIA" sheetId="5" r:id="rId2"/>
    <sheet name="Instrução de Preenchimento" sheetId="8" r:id="rId3"/>
    <sheet name="Planilha3" sheetId="7" state="hidden" r:id="rId4"/>
  </sheets>
  <definedNames>
    <definedName name="_xlnm._FilterDatabase" localSheetId="3" hidden="1">Planilha3!$A$1:$M$158</definedName>
    <definedName name="MÊS">Planilha2!$A$2:$A$13</definedName>
  </definedNames>
  <calcPr calcId="181029"/>
</workbook>
</file>

<file path=xl/calcChain.xml><?xml version="1.0" encoding="utf-8"?>
<calcChain xmlns="http://schemas.openxmlformats.org/spreadsheetml/2006/main">
  <c r="J41" i="5" l="1"/>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E8" i="5"/>
  <c r="G8" i="5" s="1"/>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7" i="5"/>
  <c r="G7" i="5" s="1"/>
  <c r="B3" i="6" l="1"/>
  <c r="B4" i="6"/>
  <c r="B5" i="6"/>
  <c r="B6" i="6"/>
  <c r="B7" i="6"/>
  <c r="B8" i="6"/>
  <c r="B9" i="6"/>
  <c r="B10" i="6"/>
  <c r="B11" i="6"/>
  <c r="B12" i="6"/>
  <c r="B13" i="6"/>
  <c r="B2" i="6"/>
  <c r="S8" i="5" l="1"/>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7" i="5"/>
  <c r="K5" i="5" l="1"/>
  <c r="J4" i="5"/>
  <c r="N3" i="5"/>
  <c r="L3" i="5"/>
  <c r="G3" i="5"/>
  <c r="B3" i="5"/>
  <c r="M2" i="5"/>
  <c r="K2" i="5"/>
  <c r="I2" i="5"/>
  <c r="G2" i="5"/>
  <c r="I10" i="5" l="1"/>
  <c r="J10" i="5" s="1"/>
  <c r="I11" i="5"/>
  <c r="J11" i="5" s="1"/>
  <c r="I12" i="5"/>
  <c r="J12" i="5" s="1"/>
  <c r="I13" i="5"/>
  <c r="J13" i="5" s="1"/>
  <c r="I16" i="5"/>
  <c r="J16" i="5" s="1"/>
  <c r="I17" i="5"/>
  <c r="J17" i="5" s="1"/>
  <c r="I18" i="5"/>
  <c r="J18" i="5" s="1"/>
  <c r="I19" i="5"/>
  <c r="J19" i="5" s="1"/>
  <c r="I23" i="5"/>
  <c r="J23" i="5" s="1"/>
  <c r="I24" i="5"/>
  <c r="J24" i="5" s="1"/>
  <c r="I25" i="5"/>
  <c r="J25" i="5" s="1"/>
  <c r="I26" i="5"/>
  <c r="J26" i="5" s="1"/>
  <c r="I27" i="5"/>
  <c r="J27" i="5" s="1"/>
  <c r="I28" i="5"/>
  <c r="J28" i="5" s="1"/>
  <c r="I29" i="5"/>
  <c r="J29" i="5" s="1"/>
  <c r="I30" i="5"/>
  <c r="J30" i="5" s="1"/>
  <c r="I31" i="5"/>
  <c r="J31" i="5" s="1"/>
  <c r="I32" i="5"/>
  <c r="J32" i="5" s="1"/>
  <c r="I8" i="5" l="1"/>
  <c r="J8" i="5" s="1"/>
  <c r="I9" i="5"/>
  <c r="A7" i="5"/>
  <c r="K7" i="5" s="1"/>
  <c r="J9" i="5" l="1"/>
  <c r="I14" i="5"/>
  <c r="J14" i="5" s="1"/>
  <c r="I20" i="5"/>
  <c r="J20" i="5" s="1"/>
  <c r="I22" i="5"/>
  <c r="J22" i="5" s="1"/>
  <c r="I34" i="5"/>
  <c r="J34" i="5" s="1"/>
  <c r="I36" i="5"/>
  <c r="I15" i="5"/>
  <c r="J15" i="5" s="1"/>
  <c r="I21" i="5"/>
  <c r="J21" i="5" s="1"/>
  <c r="I33" i="5"/>
  <c r="J33" i="5" s="1"/>
  <c r="I35" i="5"/>
  <c r="J35" i="5" s="1"/>
  <c r="I37" i="5"/>
  <c r="J37" i="5" s="1"/>
  <c r="I7" i="5"/>
  <c r="J7" i="5" s="1"/>
  <c r="A8" i="5"/>
  <c r="K8" i="5" s="1"/>
  <c r="J36" i="5" l="1"/>
  <c r="E40" i="5" s="1"/>
  <c r="B40" i="5" s="1"/>
  <c r="H40" i="5"/>
  <c r="B39" i="5"/>
  <c r="H39" i="5"/>
  <c r="B7" i="5"/>
  <c r="R7" i="5" s="1"/>
  <c r="B8" i="5"/>
  <c r="R8" i="5" s="1"/>
  <c r="A9" i="5"/>
  <c r="K9" i="5" s="1"/>
  <c r="E41" i="5" l="1"/>
  <c r="A10" i="5"/>
  <c r="K10" i="5" s="1"/>
  <c r="B9" i="5"/>
  <c r="R9" i="5" s="1"/>
  <c r="A11" i="5" l="1"/>
  <c r="K11" i="5" s="1"/>
  <c r="B10" i="5"/>
  <c r="R10" i="5" s="1"/>
  <c r="A12" i="5" l="1"/>
  <c r="K12" i="5" s="1"/>
  <c r="B11" i="5"/>
  <c r="R11" i="5" l="1"/>
  <c r="A13" i="5"/>
  <c r="K13" i="5" s="1"/>
  <c r="B12" i="5"/>
  <c r="R12" i="5" s="1"/>
  <c r="A14" i="5" l="1"/>
  <c r="K14" i="5" s="1"/>
  <c r="B13" i="5"/>
  <c r="R13" i="5" l="1"/>
  <c r="A15" i="5"/>
  <c r="K15" i="5" s="1"/>
  <c r="B14" i="5"/>
  <c r="R14" i="5" s="1"/>
  <c r="A16" i="5" l="1"/>
  <c r="K16" i="5" s="1"/>
  <c r="B15" i="5"/>
  <c r="R15" i="5" s="1"/>
  <c r="A17" i="5" l="1"/>
  <c r="K17" i="5" s="1"/>
  <c r="B16" i="5"/>
  <c r="R16" i="5" s="1"/>
  <c r="A18" i="5" l="1"/>
  <c r="K18" i="5" s="1"/>
  <c r="B17" i="5"/>
  <c r="R17" i="5" s="1"/>
  <c r="A19" i="5" l="1"/>
  <c r="K19" i="5" s="1"/>
  <c r="B18" i="5"/>
  <c r="R18" i="5" s="1"/>
  <c r="A20" i="5" l="1"/>
  <c r="K20" i="5" s="1"/>
  <c r="B19" i="5"/>
  <c r="R19" i="5" s="1"/>
  <c r="A21" i="5" l="1"/>
  <c r="K21" i="5" s="1"/>
  <c r="B20" i="5"/>
  <c r="R20" i="5" s="1"/>
  <c r="A22" i="5" l="1"/>
  <c r="K22" i="5" s="1"/>
  <c r="B21" i="5"/>
  <c r="R21" i="5" s="1"/>
  <c r="A23" i="5" l="1"/>
  <c r="K23" i="5" s="1"/>
  <c r="B22" i="5"/>
  <c r="R22" i="5" s="1"/>
  <c r="A24" i="5" l="1"/>
  <c r="K24" i="5" s="1"/>
  <c r="B23" i="5"/>
  <c r="R23" i="5" s="1"/>
  <c r="A25" i="5" l="1"/>
  <c r="K25" i="5" s="1"/>
  <c r="B24" i="5"/>
  <c r="R24" i="5" s="1"/>
  <c r="A26" i="5" l="1"/>
  <c r="K26" i="5" s="1"/>
  <c r="B25" i="5"/>
  <c r="R25" i="5" s="1"/>
  <c r="A27" i="5" l="1"/>
  <c r="K27" i="5" s="1"/>
  <c r="B26" i="5"/>
  <c r="R26" i="5" s="1"/>
  <c r="A28" i="5" l="1"/>
  <c r="K28" i="5" s="1"/>
  <c r="B27" i="5"/>
  <c r="R27" i="5" s="1"/>
  <c r="A29" i="5" l="1"/>
  <c r="K29" i="5" s="1"/>
  <c r="B28" i="5"/>
  <c r="R28" i="5" s="1"/>
  <c r="A30" i="5" l="1"/>
  <c r="K30" i="5" s="1"/>
  <c r="B29" i="5"/>
  <c r="R29" i="5" s="1"/>
  <c r="A31" i="5" l="1"/>
  <c r="K31" i="5" s="1"/>
  <c r="B30" i="5"/>
  <c r="R30" i="5" s="1"/>
  <c r="A32" i="5" l="1"/>
  <c r="K32" i="5" s="1"/>
  <c r="B31" i="5"/>
  <c r="R31" i="5" s="1"/>
  <c r="A33" i="5" l="1"/>
  <c r="K33" i="5" s="1"/>
  <c r="B32" i="5"/>
  <c r="R32" i="5" s="1"/>
  <c r="A34" i="5" l="1"/>
  <c r="K34" i="5" s="1"/>
  <c r="B33" i="5"/>
  <c r="R33" i="5" s="1"/>
  <c r="A35" i="5" l="1"/>
  <c r="K35" i="5" s="1"/>
  <c r="B34" i="5"/>
  <c r="R34" i="5" s="1"/>
  <c r="A36" i="5" l="1"/>
  <c r="K36" i="5" s="1"/>
  <c r="B35" i="5"/>
  <c r="R35" i="5" s="1"/>
  <c r="A37" i="5" l="1"/>
  <c r="B36" i="5"/>
  <c r="R36" i="5" s="1"/>
  <c r="B37" i="5" l="1"/>
  <c r="K37" i="5"/>
  <c r="R37" i="5" l="1"/>
  <c r="E39" i="5" s="1"/>
  <c r="H41" i="5" s="1"/>
  <c r="B41" i="5" l="1"/>
  <c r="B42" i="5" s="1"/>
</calcChain>
</file>

<file path=xl/sharedStrings.xml><?xml version="1.0" encoding="utf-8"?>
<sst xmlns="http://schemas.openxmlformats.org/spreadsheetml/2006/main" count="1398" uniqueCount="619">
  <si>
    <t>DIA</t>
  </si>
  <si>
    <t>DIA DA SEMANA</t>
  </si>
  <si>
    <t>Servidor:</t>
  </si>
  <si>
    <t>Setor:</t>
  </si>
  <si>
    <t>Mês:</t>
  </si>
  <si>
    <t>Obs:</t>
  </si>
  <si>
    <t>SETOR SUAP</t>
  </si>
  <si>
    <t>Cargo:</t>
  </si>
  <si>
    <t>CH CUMPRIDA:</t>
  </si>
  <si>
    <t>SALDO DE HORAS:</t>
  </si>
  <si>
    <t>CH PREVISTA:</t>
  </si>
  <si>
    <t>CONTROLE DE FREQUÊNCIA</t>
  </si>
  <si>
    <t>H.A.</t>
  </si>
  <si>
    <t>H.E.</t>
  </si>
  <si>
    <t>SUG. S.A.</t>
  </si>
  <si>
    <t>S.A.</t>
  </si>
  <si>
    <t>SUG. S.</t>
  </si>
  <si>
    <t>H.S.</t>
  </si>
  <si>
    <t>H.T.</t>
  </si>
  <si>
    <t>S.H.</t>
  </si>
  <si>
    <t>FA</t>
  </si>
  <si>
    <t>OCORRÊNCIA</t>
  </si>
  <si>
    <t>OBS. SERVIDOR</t>
  </si>
  <si>
    <t>OBS. CHEFIA</t>
  </si>
  <si>
    <t>MÊS</t>
  </si>
  <si>
    <t>MÊS MAIUSCULO</t>
  </si>
  <si>
    <t>FE</t>
  </si>
  <si>
    <t>LC</t>
  </si>
  <si>
    <t>LM</t>
  </si>
  <si>
    <t>AF</t>
  </si>
  <si>
    <t>LS</t>
  </si>
  <si>
    <t>CS</t>
  </si>
  <si>
    <t>CG</t>
  </si>
  <si>
    <t>RM</t>
  </si>
  <si>
    <t>RD</t>
  </si>
  <si>
    <t>VS</t>
  </si>
  <si>
    <t>OT</t>
  </si>
  <si>
    <t>HORÁRIOS / CD PERMITIDOS</t>
  </si>
  <si>
    <t>-</t>
  </si>
  <si>
    <t>PERÍODO:</t>
  </si>
  <si>
    <t>MANHÃ</t>
  </si>
  <si>
    <t>TARDE</t>
  </si>
  <si>
    <t>St. Suap:</t>
  </si>
  <si>
    <t>CH/D:</t>
  </si>
  <si>
    <t xml:space="preserve">CH/S: </t>
  </si>
  <si>
    <t>HA</t>
  </si>
  <si>
    <t>DIAS ÚTEIS DE TRAB.:</t>
  </si>
  <si>
    <t>HORAS JUSTIFICADAS:</t>
  </si>
  <si>
    <t>CH COMPUTADA:</t>
  </si>
  <si>
    <t>QNTD DIAS EFET. TRAB:</t>
  </si>
  <si>
    <t>DIAS REST. DE TRAB.:</t>
  </si>
  <si>
    <t>OBS. GERAIS:</t>
  </si>
  <si>
    <t>Matríc.:</t>
  </si>
  <si>
    <t>Função:</t>
  </si>
  <si>
    <t>DATA</t>
  </si>
  <si>
    <t>FERIADO</t>
  </si>
  <si>
    <t>PF - Carnaval</t>
  </si>
  <si>
    <t>FN - Paixão de Cristo</t>
  </si>
  <si>
    <t>FM - Aniversário de Cuiabá</t>
  </si>
  <si>
    <t>FN - Dia do Trabalho</t>
  </si>
  <si>
    <t>FN - Independência do Brasil</t>
  </si>
  <si>
    <t>FN - Nossa Senhora Aparecida</t>
  </si>
  <si>
    <t>PF - Dia do Servidor Público</t>
  </si>
  <si>
    <t>FN - Finados</t>
  </si>
  <si>
    <t>FN - Proclamação da República</t>
  </si>
  <si>
    <t>FM - Dia da Consciência Negra</t>
  </si>
  <si>
    <t>FM - Nossa Srª da Conceição</t>
  </si>
  <si>
    <t>FN - Natal</t>
  </si>
  <si>
    <t>FN - Confratern. Universal</t>
  </si>
  <si>
    <t>PF - Corpus Christi</t>
  </si>
  <si>
    <t>Matrícula</t>
  </si>
  <si>
    <t>Nome</t>
  </si>
  <si>
    <t>Cargo</t>
  </si>
  <si>
    <t>CH/S</t>
  </si>
  <si>
    <t>CH/D</t>
  </si>
  <si>
    <t>Departamento</t>
  </si>
  <si>
    <t>1° Expediente</t>
  </si>
  <si>
    <t>2° Expediente</t>
  </si>
  <si>
    <t>Função</t>
  </si>
  <si>
    <t>Observações</t>
  </si>
  <si>
    <t>40 H</t>
  </si>
  <si>
    <t>08H00 ÀS 12H00</t>
  </si>
  <si>
    <t>13H00 ÀS  17H00</t>
  </si>
  <si>
    <t>ASSISTENTE EM ADMINISTRAÇÃO - 40 H</t>
  </si>
  <si>
    <t>13H00 ÀS 17H00</t>
  </si>
  <si>
    <t>07H00 ÀS 11H00</t>
  </si>
  <si>
    <t>12H00 ÀS 16H00</t>
  </si>
  <si>
    <t>14H00 ÀS 18H00</t>
  </si>
  <si>
    <t>09H00 ÀS 12H00</t>
  </si>
  <si>
    <t>ASSISTENTE EM ADMINISTRAÇÃO – 40 H</t>
  </si>
  <si>
    <t>07H00 ÀS 13H00</t>
  </si>
  <si>
    <t>07H00 ÀS 12H00</t>
  </si>
  <si>
    <t>13H00 ÀS  16H00</t>
  </si>
  <si>
    <t>TECNÓLOGO EM GESTÃO FINANCEIRA – 40 H</t>
  </si>
  <si>
    <t>14H00 ÀS 16H00</t>
  </si>
  <si>
    <t>09H00 ÀS 13H00</t>
  </si>
  <si>
    <t>TÉCNICO EM CONTABILIDADE-40H</t>
  </si>
  <si>
    <t>07H30 ÀS 11H30</t>
  </si>
  <si>
    <t>13H30 ÀS 17H30</t>
  </si>
  <si>
    <t>07H30 ÀS 11H00</t>
  </si>
  <si>
    <t>12H00 ÀS 16H30</t>
  </si>
  <si>
    <t>13H00 ÀS 16H00</t>
  </si>
  <si>
    <t>ASSISTENTE SOCIAL – 30 H</t>
  </si>
  <si>
    <t>12H00 ÀS  16H00</t>
  </si>
  <si>
    <t>30 H</t>
  </si>
  <si>
    <t>13H00 ÀS 18H00</t>
  </si>
  <si>
    <t>ARIELE SILVESTRE DOS SANTOS</t>
  </si>
  <si>
    <t>DEBORA DIAS FIGUEIREDO</t>
  </si>
  <si>
    <t>12H30 ÀS  18H30</t>
  </si>
  <si>
    <t>EBENEZER DA SILVA SOARES</t>
  </si>
  <si>
    <t>ELEN DA SILVA MORAES CARVALHO</t>
  </si>
  <si>
    <t>AUXILIAR EM ADMINISTRAÇÃO - 40 H</t>
  </si>
  <si>
    <t>FRANCIELY LAURA DE ARRUDA E SILVA</t>
  </si>
  <si>
    <t>GILBERTO DE OLIVEIRA TORRES</t>
  </si>
  <si>
    <t>JONIL DOS SANTOS QUEIROZ</t>
  </si>
  <si>
    <t>LEONARDO MENDES JORGE</t>
  </si>
  <si>
    <t>TEREZINHA HOTA DA SILVA</t>
  </si>
  <si>
    <t>BIANCA TAVARES RANGEL MOREIRA</t>
  </si>
  <si>
    <t>PSICÓLOGA-40H</t>
  </si>
  <si>
    <t>CRISANVANIA LUIZ GOMES</t>
  </si>
  <si>
    <t>20 H</t>
  </si>
  <si>
    <t>EDRIANA ANDREOLI SILVESTRE</t>
  </si>
  <si>
    <t>ENGENHEIRO DE SEGURANÇA DO TRABALHO-40H</t>
  </si>
  <si>
    <t>ELAISE DONINI DUARTE</t>
  </si>
  <si>
    <t>FERNANDA PAIVA E SILVA LACERDA</t>
  </si>
  <si>
    <t>Redução de jornada de trabalho. Portaria nº 2.733 de 09.11.2017</t>
  </si>
  <si>
    <t>KARLA BEATRIZ BARROS DE ALMEIDA</t>
  </si>
  <si>
    <t>MAYARA BARBARA DA SILVA</t>
  </si>
  <si>
    <t>CLEITON LUIZ AZEREDO BALTAZAR</t>
  </si>
  <si>
    <t>CRISTIANO DO CARMO</t>
  </si>
  <si>
    <t>EDENIZE DE AMORIM</t>
  </si>
  <si>
    <t>FRANCISLAINE DARIENZO ALVES</t>
  </si>
  <si>
    <t>12H30 ÀS 16H30</t>
  </si>
  <si>
    <t>RODRIGO MIGUEL RODRIGUES DA SILVA</t>
  </si>
  <si>
    <t>MARIANA TEREZA DA SILVA SCARDINI BARROS</t>
  </si>
  <si>
    <t>THIAGO OLIVEIRA DA SILVA</t>
  </si>
  <si>
    <t>VERBENA FLORENCIA DE SOUSA</t>
  </si>
  <si>
    <t>ERICKA KALIZE ROSAL LOPES</t>
  </si>
  <si>
    <t>FERNANDA DIAS PESSOA</t>
  </si>
  <si>
    <t>JOSYKELLY KAROLINE ANTUNES ARRUDA</t>
  </si>
  <si>
    <t>TECNÓLOGO EM GESTÃO PÚBLICA – 40H</t>
  </si>
  <si>
    <t>GENIEL RIBEIRO PINTO</t>
  </si>
  <si>
    <t>DIRETORIA SIST. DE GESTÃO DE PESSOAS</t>
  </si>
  <si>
    <t>RTR-NSSQ</t>
  </si>
  <si>
    <t>Horário:</t>
  </si>
  <si>
    <t>QNTD DIAS AF/LIC/OT.:</t>
  </si>
  <si>
    <t>QNTD FALT.:</t>
  </si>
  <si>
    <t>TECNÓLOGO EM GESTÃO DE PESSOAS – 40 H</t>
  </si>
  <si>
    <t>MÉDICO DO TRABALHO - 20H</t>
  </si>
  <si>
    <t>ENFERMEIRO DO TRABALHO – 40 H</t>
  </si>
  <si>
    <t xml:space="preserve">Abandono de Cargo Ausência Intencional </t>
  </si>
  <si>
    <t xml:space="preserve">Abandono Cargo Inassiduidade Habitual </t>
  </si>
  <si>
    <t xml:space="preserve">Afastamento Cargo Efetivo Art. 120 Lei 8.112/1990 </t>
  </si>
  <si>
    <t xml:space="preserve">Afastamento para Comissão de Inquerito </t>
  </si>
  <si>
    <t>Afastamento para Competição Desportiva</t>
  </si>
  <si>
    <t>Afastamento para Curso</t>
  </si>
  <si>
    <t xml:space="preserve">Afastamento Escola Superior de Guerra </t>
  </si>
  <si>
    <t>Afastamento para Estudo Exterior</t>
  </si>
  <si>
    <t>Afastamento para Exercício Mandato Eletivo</t>
  </si>
  <si>
    <t xml:space="preserve">Afastamento para Juri e Outros Serviços </t>
  </si>
  <si>
    <t>Afastamento (Cessão)</t>
  </si>
  <si>
    <t>Afastamento Missão Exterior</t>
  </si>
  <si>
    <t xml:space="preserve">Afastamento para Prestar Colaboração PCCTAE </t>
  </si>
  <si>
    <t xml:space="preserve">Afastamento Viagem Serviço </t>
  </si>
  <si>
    <t>Afastamento Preventivo</t>
  </si>
  <si>
    <t xml:space="preserve">Afastamento Temporário Serv. Art. 20 Lei 8429/1992 </t>
  </si>
  <si>
    <t xml:space="preserve">Casamento </t>
  </si>
  <si>
    <t xml:space="preserve">Descanso Amamentação </t>
  </si>
  <si>
    <t xml:space="preserve">Deslocamento para nova Sede </t>
  </si>
  <si>
    <t xml:space="preserve">Disponibilidade Constituição Federal </t>
  </si>
  <si>
    <t xml:space="preserve">Doação de Sangue </t>
  </si>
  <si>
    <t xml:space="preserve">Eleitoral Convocação Servidores - Lei 9.504 </t>
  </si>
  <si>
    <t>Afastamento no País</t>
  </si>
  <si>
    <t xml:space="preserve">Falta Greve Abonada Decisão Judicial </t>
  </si>
  <si>
    <t xml:space="preserve">Falta Justificada Decisão Judicial </t>
  </si>
  <si>
    <t xml:space="preserve">Falta Por Motivo de Greve </t>
  </si>
  <si>
    <t xml:space="preserve">Licença Adotante Crianças </t>
  </si>
  <si>
    <t xml:space="preserve">Licença Adotante Crianças - Prorrogação 
</t>
  </si>
  <si>
    <t xml:space="preserve">Licença Gestante </t>
  </si>
  <si>
    <t xml:space="preserve">Licença Gestante Prorrogação </t>
  </si>
  <si>
    <t xml:space="preserve">Licença Gestante Aborto </t>
  </si>
  <si>
    <t xml:space="preserve">Licença Gestante Natimorto </t>
  </si>
  <si>
    <t>Licença Atividade Politica</t>
  </si>
  <si>
    <t xml:space="preserve">Licença Capacitação </t>
  </si>
  <si>
    <t>Licença Desempenho de Mandato Classista</t>
  </si>
  <si>
    <t xml:space="preserve">Licença Serviço Militar </t>
  </si>
  <si>
    <t xml:space="preserve">Licença para Tratamento de Saúde </t>
  </si>
  <si>
    <t xml:space="preserve">Licença Tratar de Interesses Particulares </t>
  </si>
  <si>
    <t xml:space="preserve">Licença Paternidade </t>
  </si>
  <si>
    <t>Licença Acidente em Serviço</t>
  </si>
  <si>
    <t xml:space="preserve">Licença para Acompanhamento de Cônjuge </t>
  </si>
  <si>
    <t>Suspensão Tempóraria Administrativa</t>
  </si>
  <si>
    <t>Suspensão por Falta de Recadastramento</t>
  </si>
  <si>
    <t>Aguardando Exoneração</t>
  </si>
  <si>
    <t>Férias</t>
  </si>
  <si>
    <t>Lic. Gestante (Concedida SIASS)</t>
  </si>
  <si>
    <t>Reclusão</t>
  </si>
  <si>
    <t>Licença Prêmio por Assiduidade</t>
  </si>
  <si>
    <t>Afastamento para Sindicância</t>
  </si>
  <si>
    <t>Licença Paternidade - Prorrogação</t>
  </si>
  <si>
    <t>O.A. - Suspensão de Trabalho</t>
  </si>
  <si>
    <t>O.A. - Com Compensação</t>
  </si>
  <si>
    <t>O.A. - Sem Compensação</t>
  </si>
  <si>
    <t>Ponto Facultativo</t>
  </si>
  <si>
    <t>CÓDIGOS DE AUSÊNCIA</t>
  </si>
  <si>
    <t>Falta Não Justificada</t>
  </si>
  <si>
    <t>Remoção</t>
  </si>
  <si>
    <t xml:space="preserve">Afastamento p/ Prestar Colaboração - Professor </t>
  </si>
  <si>
    <t>Requisição para Servir a Outro Órgão</t>
  </si>
  <si>
    <t>Ausência Alistamento Eleitoral</t>
  </si>
  <si>
    <t>Exercício Externo - Lei 8.112/1990</t>
  </si>
  <si>
    <t xml:space="preserve">Falecimento em Pessoa da Família </t>
  </si>
  <si>
    <t>Afastamento para Aperfeiçoamento</t>
  </si>
  <si>
    <t>TEST2</t>
  </si>
  <si>
    <t>TEST1</t>
  </si>
  <si>
    <t>Falta Justificada</t>
  </si>
  <si>
    <t>Licença por motivo de doença de P. da Família</t>
  </si>
  <si>
    <t>ADRIANA ALVES DA ROCHA</t>
  </si>
  <si>
    <t>Horário Especial</t>
  </si>
  <si>
    <t>KATIELLY CRISTINY DE OLIVEIRA CASTRO</t>
  </si>
  <si>
    <t>H.S. = HORÁRIO DE SAÍDA</t>
  </si>
  <si>
    <t>S.H. = SALDO DE HORAS DIÁRIO</t>
  </si>
  <si>
    <t>Atestado/Declaração (Médica,Odonto)</t>
  </si>
  <si>
    <t>13H00 ÀS  18H00</t>
  </si>
  <si>
    <t>AGNALDO ROBERTO MARINHO FERREIRA</t>
  </si>
  <si>
    <t>PRÓ-REITORIA DE ADMINISTRAÇÃO</t>
  </si>
  <si>
    <t>ALEXANDRE ANTONIO DE CARVALHO</t>
  </si>
  <si>
    <t>ANALISTA DE TECN. DA INFORMAÇÃO – 40 H</t>
  </si>
  <si>
    <t>DIRETORIA DE GESTÃO DE TECNOLOGIA DA INFORMAÇÃO</t>
  </si>
  <si>
    <t>ALEXANDRE CANTO MELO</t>
  </si>
  <si>
    <t>PUBLICITÁRIO – 40 H</t>
  </si>
  <si>
    <t>GABINETE(ASCOM)</t>
  </si>
  <si>
    <t>ALI VEGGI ATALA JUNIOR</t>
  </si>
  <si>
    <t>Redução de Jornada de Trabalho. Portaria nº 1633 de 24.07.2018</t>
  </si>
  <si>
    <t>AMELIA HIRATA</t>
  </si>
  <si>
    <t>ANA CLAUDIA CAUDURO BIANCHI</t>
  </si>
  <si>
    <t>PRÓ-REITORIA DE DESINV. INSTITUCIONAL</t>
  </si>
  <si>
    <t>ANDERSON DE SOUZA AZEVEDO</t>
  </si>
  <si>
    <t>TÉC. ASSUNTOS EDUCACIONAIS – 40 H</t>
  </si>
  <si>
    <t>DEPARTAMENTO DE POLÍTICAS DE INGRESSO</t>
  </si>
  <si>
    <t>ANDREIA APARECIDA DE OLIVEIRA CAMBRAIA</t>
  </si>
  <si>
    <t>PEDAGOGA - 40 H</t>
  </si>
  <si>
    <t>PRÓ-REITORIA DE ENSINO</t>
  </si>
  <si>
    <t>AUGUSTO CESAR LIRA DE AMORIM</t>
  </si>
  <si>
    <t>AUDITOR – 40 H</t>
  </si>
  <si>
    <t>AUDITORIA</t>
  </si>
  <si>
    <t>Redução de jornada de trabalho. Portaria n° 349 de 20.02.2018</t>
  </si>
  <si>
    <t>AUGUSTO CEZAR D ARRUDA</t>
  </si>
  <si>
    <t>CORREGEDORIA</t>
  </si>
  <si>
    <t>BRUNO JOSE DE AMORIM COUTINHO</t>
  </si>
  <si>
    <t>ASSISTENTE EM ADMINISTRAÇÃO – 40H</t>
  </si>
  <si>
    <t>PRÓ-REITORIA DE EXTENSÃO</t>
  </si>
  <si>
    <t>CACILDA GUARIM</t>
  </si>
  <si>
    <t>CARLOS ANDRE DE OLIVEIRA CAMARA</t>
  </si>
  <si>
    <t>CARLOS AUGUSTO PARABA VELOSO</t>
  </si>
  <si>
    <t>DIRETORIA SISTÊMICA DE RELAÇÕES INTERNACIONAIS</t>
  </si>
  <si>
    <t>CARLOS EDUARDO SANTOS</t>
  </si>
  <si>
    <t>CAROLINE BORGES LOPES</t>
  </si>
  <si>
    <t>ARQUIVISTA - 40 H</t>
  </si>
  <si>
    <t>CLAUDIA DE PAULA NORKAITIS</t>
  </si>
  <si>
    <t>CLAYTON RICARDO FRANCESCHETTO</t>
  </si>
  <si>
    <t>ANALISTA  DE TECNOLOGIA DA INFORMAÇÃO – 40H</t>
  </si>
  <si>
    <t>08H00 ÀS 11H00</t>
  </si>
  <si>
    <t>12H00 ÀS 17H00</t>
  </si>
  <si>
    <t>CLEDSON FERREIRA DA SILVA</t>
  </si>
  <si>
    <t>13H30 ÀS  17H30</t>
  </si>
  <si>
    <t>DAGNER RAFFAEL BOAVENTURA</t>
  </si>
  <si>
    <t>DAISY MIRIAN ANTONELLO VITALINO</t>
  </si>
  <si>
    <t>PROEN - DEPARTAMENTO DE EDUCAÇÃO À DISTÂNCIA</t>
  </si>
  <si>
    <t>DALVADISIO MEIRA GOMES</t>
  </si>
  <si>
    <t>CONTADOR-40 H</t>
  </si>
  <si>
    <t>DANIELA CAUDURO BIANCHI</t>
  </si>
  <si>
    <t>DANIELE SOARES VERAS DE SA</t>
  </si>
  <si>
    <t>DERCIDIO FAVA MARCHEZINI</t>
  </si>
  <si>
    <t>ENGENHEIRO - 40 H</t>
  </si>
  <si>
    <t xml:space="preserve"> PRODIN - ENGENHARIA</t>
  </si>
  <si>
    <t>DEUZIMAR LIRA DE MATOS</t>
  </si>
  <si>
    <t>14H30 ÀS 17H30</t>
  </si>
  <si>
    <t>DIEGO MATIAS ESCOBAR</t>
  </si>
  <si>
    <t>ASSISTENTE EM ADMINISTRAÇÃO -40H</t>
  </si>
  <si>
    <t>13H30 AS 17H30</t>
  </si>
  <si>
    <t>DORY FRANCELLE DA SILVA DIAS FAGUNDES</t>
  </si>
  <si>
    <t>TÉCNICO EM SECRETARIADO – 40H</t>
  </si>
  <si>
    <t>GABINETE</t>
  </si>
  <si>
    <t>EDILENE SAKUNO MAEDA</t>
  </si>
  <si>
    <t>13H30 ÀS 16H30</t>
  </si>
  <si>
    <t>EDSON JERONIMO NOBRE</t>
  </si>
  <si>
    <t>ELDIO SCHALM</t>
  </si>
  <si>
    <t>ANALISTA DE TECNOLOGIA DA INFORMAÇÃO – 40H</t>
  </si>
  <si>
    <t>ELENICE DOS REIS SANTOS</t>
  </si>
  <si>
    <t>10H00 ÀS 12H00</t>
  </si>
  <si>
    <t>13H00 ÀS  19H00</t>
  </si>
  <si>
    <t>ELIEL BATISTA DA SILVA</t>
  </si>
  <si>
    <t>TECNÓLOGO EM GESTÃO PÚBLICA-40H</t>
  </si>
  <si>
    <t>ELIZABETH DA CUNHA FILHA</t>
  </si>
  <si>
    <t>ELIZANGELA CRISTINA MAGALHAES</t>
  </si>
  <si>
    <t>07H00 ÀS 11H30</t>
  </si>
  <si>
    <t>12H30 ÀS 16H00</t>
  </si>
  <si>
    <t>EMANUEL VITOR DE SOUZA PINHEIRO</t>
  </si>
  <si>
    <t>PROCURADORIA</t>
  </si>
  <si>
    <t>FABIANO PONTES PEREIRA DA SILVA</t>
  </si>
  <si>
    <t>FATIMA ELIZABETE DOS REIS MATIAS</t>
  </si>
  <si>
    <t>FERNANDA CHRISTINA GARCIA DA COSTA</t>
  </si>
  <si>
    <t>FERNANDA KELLY PARADA SOUZA DOS SANTOS</t>
  </si>
  <si>
    <t>FILIPE MEIRELLES GONCALVES DE FREITAS</t>
  </si>
  <si>
    <t>ADMINISTRADOR – 40 H</t>
  </si>
  <si>
    <t>FLAVIO LUIZ LARA</t>
  </si>
  <si>
    <t>GLAUCILENE SILVA GONCALVES</t>
  </si>
  <si>
    <t>12H00 ÀS  17H00</t>
  </si>
  <si>
    <t>GREYCE MAYUMI KAWANO</t>
  </si>
  <si>
    <t>HEBERT ALEXANDER SOARES DA SILVA</t>
  </si>
  <si>
    <t>HELENA HONORATO SNOWARESKI</t>
  </si>
  <si>
    <t>08H00 ÀS 11H30</t>
  </si>
  <si>
    <t>12H30 ÀS  17H00</t>
  </si>
  <si>
    <t>HELTON PEREIRA BASTOS</t>
  </si>
  <si>
    <t>PROGRAMADOR VISUAL – 40H</t>
  </si>
  <si>
    <t>HELTON PEREIRA DA SILVA</t>
  </si>
  <si>
    <t>ISABEL CRISTINA DALTRO PEREIRA</t>
  </si>
  <si>
    <t>ISABELA SILVA CAMPOS</t>
  </si>
  <si>
    <t>SECRETÁRIO EXECUTIVO-40H</t>
  </si>
  <si>
    <t>JESSICA FERNANDA DE LIMA MONGE</t>
  </si>
  <si>
    <t>JOICE JUSTINO VIANA</t>
  </si>
  <si>
    <t>JOSE ROBERTO CURVO GARCIA</t>
  </si>
  <si>
    <t>PROCURADOR FEDERAL-40H</t>
  </si>
  <si>
    <t>JOSE RODRIGUES DOS REIS</t>
  </si>
  <si>
    <t>JULIANA MICHAELA LEITE VIEIRA</t>
  </si>
  <si>
    <t>JORNALISTA – 25 H</t>
  </si>
  <si>
    <t>25 H</t>
  </si>
  <si>
    <t>LEA PAULA VANESSA XAVIER CORREA DE MORAIS</t>
  </si>
  <si>
    <t>LENIEZIA CASSIA DUARTE DA SILVA</t>
  </si>
  <si>
    <t>LEONARDO TEOFILO PIGNATI</t>
  </si>
  <si>
    <t>TÉCNICO DE TECNOLOGIA DA INFORMAÇÃO - 40H</t>
  </si>
  <si>
    <t>LIANA DEISE DA SILVA</t>
  </si>
  <si>
    <t>LIBERTINO JOSE DA SILVA</t>
  </si>
  <si>
    <t>LILIAN MARIA GONCALVES</t>
  </si>
  <si>
    <t>LUANA MORAIS TEODORO</t>
  </si>
  <si>
    <t>LUCIANA GONCALVES DE LIMA</t>
  </si>
  <si>
    <t>08H00 ÀS 14H00</t>
  </si>
  <si>
    <t>LUCIANA MARIA KLAMT</t>
  </si>
  <si>
    <t>13H30 ÀS  16H30</t>
  </si>
  <si>
    <t>LUCIANO BORGES SAMPAIO</t>
  </si>
  <si>
    <t>AUXILIAR DE BIBLIOTECA – 40 H</t>
  </si>
  <si>
    <t>LUIZ ALBERTO RODRIGUES GONCALVES</t>
  </si>
  <si>
    <t>MARCEL LOPES SILVA RIVERO</t>
  </si>
  <si>
    <t>MARCELO GONCALVES ORTEGA</t>
  </si>
  <si>
    <t>MARCIO MENEZES ROZA</t>
  </si>
  <si>
    <t>MARCIO SALES SANTANA</t>
  </si>
  <si>
    <t>ANALISTA DE TECNOLOGIA DA INFORMAÇÃO – 40 H</t>
  </si>
  <si>
    <t>Redução de jornada de trabalho. Portaria n° 740 de 05.04.2018</t>
  </si>
  <si>
    <t>MARCOS ALMEIDA DE FARIA</t>
  </si>
  <si>
    <t>MARCOS VINICIUS RODRIGUES DAVINO</t>
  </si>
  <si>
    <t>07H45 ÀS 12H00</t>
  </si>
  <si>
    <t>13H00 ÀS  16H45</t>
  </si>
  <si>
    <t>MARCUS VINICIUS TAQUES ARRUDA</t>
  </si>
  <si>
    <t>MARIA CAROLINA SILVA DE ARRUDA</t>
  </si>
  <si>
    <t>12H30 ÀS 17H00</t>
  </si>
  <si>
    <t>MARIA CRISTINA DELGADO PRETI</t>
  </si>
  <si>
    <t>08H30 ÀS 11H00</t>
  </si>
  <si>
    <t>12H00 ÀS  17H30</t>
  </si>
  <si>
    <t>MARIELI GLAUCIA DA SILVA FALEIRO</t>
  </si>
  <si>
    <t>MARINA MARQUES DE ARRUDA</t>
  </si>
  <si>
    <t>MARISTELA ABADIA GUIMARAES</t>
  </si>
  <si>
    <t>PROFESSOR – 40 H</t>
  </si>
  <si>
    <t>OUVIDORIA</t>
  </si>
  <si>
    <t>MICHELLE EIKO HAYAKAWA</t>
  </si>
  <si>
    <t>MICHELLE GOZZI</t>
  </si>
  <si>
    <t>ASSISTENTE EM ADMINISTRAÇÃO-40H</t>
  </si>
  <si>
    <t>MOISES DE JESUS</t>
  </si>
  <si>
    <t>MONICA DANIELI RAMOS PEREIRA DE QUEIROZ</t>
  </si>
  <si>
    <t xml:space="preserve">TÉCNICO EM SECRETARIADO-40 H </t>
  </si>
  <si>
    <t>MYCHEL WHEVERARDO ARAUJO PESSOA</t>
  </si>
  <si>
    <t>DIRETORIA DE PLANEJAMENTO EXECUTIVO</t>
  </si>
  <si>
    <t>08H30 ÀS 12H30</t>
  </si>
  <si>
    <t>NAIR MENDES DE OLIVEIRA</t>
  </si>
  <si>
    <t>PEDAGOGA – 40 H</t>
  </si>
  <si>
    <t>NATALIA FERRAZ PAVANELLI ORMOND</t>
  </si>
  <si>
    <t>RELAÇÕES PÚBLICAS – 40 H</t>
  </si>
  <si>
    <t>NELCI SOELI RABER</t>
  </si>
  <si>
    <t>08H30 ÀS 11H30</t>
  </si>
  <si>
    <t>12H30 ÀS  17H30</t>
  </si>
  <si>
    <t>NEUZA RICARDO RODRIGUES</t>
  </si>
  <si>
    <t>DE</t>
  </si>
  <si>
    <t>ORISMEIRE LUCIA ZANELATO</t>
  </si>
  <si>
    <t>OSEIAS DOS SANTOS</t>
  </si>
  <si>
    <t>14H00 ÀS 17H00</t>
  </si>
  <si>
    <t>PAMELLA ELIS BANDEIRA</t>
  </si>
  <si>
    <t>PAULO CESAR FERREIRA DE MORAES</t>
  </si>
  <si>
    <t>PAULO CESAR PINTO DA SILVA</t>
  </si>
  <si>
    <t>PAULO HENRIQUE DE CAMPOS BARROS</t>
  </si>
  <si>
    <t>PAULO ROGER ROSENO DIAS</t>
  </si>
  <si>
    <t>RAFAEL BEZERRA SCARSELLI</t>
  </si>
  <si>
    <t>RAFAEL LUIZ VIEGAS SANTOS</t>
  </si>
  <si>
    <t>RAFAEL RODRIGUES MARQUESI</t>
  </si>
  <si>
    <t>13H30 ÀS 17H00</t>
  </si>
  <si>
    <t>RAQUEL MARIA MALLEZAN RIBEIRO</t>
  </si>
  <si>
    <t>07H15 ÀS 12H00</t>
  </si>
  <si>
    <t>14H00 ÀS 17H15</t>
  </si>
  <si>
    <t>RAYONARA PARENTE DE LIMA</t>
  </si>
  <si>
    <t>CONTADOR – 40 H</t>
  </si>
  <si>
    <t>RENATA BUENO CONTRERA</t>
  </si>
  <si>
    <t>RENATA RAIZEL POLICARPO</t>
  </si>
  <si>
    <t>RENI ELISA DA SILVA</t>
  </si>
  <si>
    <t>RICARDO AUGUSTO MORAES ZAQUE</t>
  </si>
  <si>
    <t>ENGENHEIRO SANITARISTA – 40H</t>
  </si>
  <si>
    <t>RODOLFO ROSSMANN GONCALVES</t>
  </si>
  <si>
    <t>RODRIGO PACHECO GUEDES</t>
  </si>
  <si>
    <t xml:space="preserve">TÉCNICO DE TECNOLOGIA DA INFORMAÇÃO – 40H </t>
  </si>
  <si>
    <t>ROSE MARY DE OLIVEIRA RONCHI</t>
  </si>
  <si>
    <t>AUXILIAR EM ADMINISTRAÇÃO-40 H</t>
  </si>
  <si>
    <t>SANDRINE ROBADEY HUBACK</t>
  </si>
  <si>
    <t>REVISOR DE TEXTOS-40H</t>
  </si>
  <si>
    <t>SARA CAROLINE PEREIRA DA SILVA</t>
  </si>
  <si>
    <t>SAULO NOBRE DE SOUZA</t>
  </si>
  <si>
    <t>TÉCNICO EM AUDIOVISUAL-40H</t>
  </si>
  <si>
    <t>SEBASTIAO CESAR DIAS GONCALVES DE MOURA</t>
  </si>
  <si>
    <t>SEBASTIAO HENRIQUE DO NASCIMENTO</t>
  </si>
  <si>
    <t>CARPINTEIRO-40H</t>
  </si>
  <si>
    <t>SILVANA DE ALENCAR SILVA</t>
  </si>
  <si>
    <t>SILVANA SANTOS DA CRUZ</t>
  </si>
  <si>
    <t>ADMINISTRADOR – 40H</t>
  </si>
  <si>
    <t>SILVIA MARIA DOS SANTOS STERING</t>
  </si>
  <si>
    <t>SOLANGE SANTANA BELCHIOR SCHALM</t>
  </si>
  <si>
    <t>SUAMMY PRISCILA RODRIGUES LEITE CORDEIRO</t>
  </si>
  <si>
    <t>TATIANE AGUIAR DE OLIVEIRA</t>
  </si>
  <si>
    <t>TATIANE REGINA ALVES DA CUNHA</t>
  </si>
  <si>
    <t>THIAGO COSTA CAMPOS</t>
  </si>
  <si>
    <t>THIAGO EDUARDO SOLLA LOPEZ</t>
  </si>
  <si>
    <t>ARQUITETO E URBANISTA-40H</t>
  </si>
  <si>
    <t>PRODIN - ENGENHARIA</t>
  </si>
  <si>
    <t>VINICIUS DE MORAES ARANTES</t>
  </si>
  <si>
    <t>WALDINEIA LEMES DA CRUZ ALVES</t>
  </si>
  <si>
    <t>WESLER BENEDITO CAPOROSSI COSTA MARQUES</t>
  </si>
  <si>
    <t>WICTORIA ELOA GOMES PEREIRA</t>
  </si>
  <si>
    <t>10H00 ÀS 13H00</t>
  </si>
  <si>
    <t>14H00 ÀS 19H00</t>
  </si>
  <si>
    <t>WILLIAN TEOBALDO DE ASSIS</t>
  </si>
  <si>
    <t>TECNOLOGO-FORMACAO</t>
  </si>
  <si>
    <t>BIBLIOTECARIO-DOCUMENTALISTA</t>
  </si>
  <si>
    <t>PSICOLOGO-AREA</t>
  </si>
  <si>
    <t>AUX EM ADMINISTRACAO</t>
  </si>
  <si>
    <t>TECNICO EM EDIFICACOES</t>
  </si>
  <si>
    <t>Horário Especial de estudante, portaria 869 de 20/04/2018</t>
  </si>
  <si>
    <t>Horário Especial de estudante, portaria 2682 de 06/11/2017</t>
  </si>
  <si>
    <t>Horário Especial de estudante, portaria 1560 de 12/07/2018</t>
  </si>
  <si>
    <t>DIAGRAMADOR-40H</t>
  </si>
  <si>
    <t>N/I</t>
  </si>
  <si>
    <t>13H00 ÀS 19H00</t>
  </si>
  <si>
    <t>12H30 ÀS  16H00</t>
  </si>
  <si>
    <t>Horário Especial de estudante, portaria 2.287 de 01/10/2018</t>
  </si>
  <si>
    <t>Afastamento Mest/Dout</t>
  </si>
  <si>
    <t>Recesso</t>
  </si>
  <si>
    <t>PRÓ-REITORIA DE PESQUISA, PÓS-GRADUAÇÃO E INOVAÇÃO</t>
  </si>
  <si>
    <t>RTR-DDP</t>
  </si>
  <si>
    <t>RTR-DPPAI</t>
  </si>
  <si>
    <t>RTR-CTR</t>
  </si>
  <si>
    <t>RTR-CSN</t>
  </si>
  <si>
    <t>RTR-ASCOM</t>
  </si>
  <si>
    <t>RTR-LIC</t>
  </si>
  <si>
    <t>RTR-PRODIN</t>
  </si>
  <si>
    <t>RTR-DPI</t>
  </si>
  <si>
    <t>RTR-DEM</t>
  </si>
  <si>
    <t>RTR-CRCP</t>
  </si>
  <si>
    <t>RTR-AUDIN</t>
  </si>
  <si>
    <t>CORREG</t>
  </si>
  <si>
    <t>RTR-PRONATEC</t>
  </si>
  <si>
    <t>RTR-PROEN</t>
  </si>
  <si>
    <t>RTR-DSRI</t>
  </si>
  <si>
    <t>RTR-COM</t>
  </si>
  <si>
    <t>RTR-PROAD</t>
  </si>
  <si>
    <t>RTR-CNI</t>
  </si>
  <si>
    <t>RTR-COPAG</t>
  </si>
  <si>
    <t>RTR-LOG</t>
  </si>
  <si>
    <t>RTR-DEAD</t>
  </si>
  <si>
    <t>RTR-MOB</t>
  </si>
  <si>
    <t>RTR-SFO</t>
  </si>
  <si>
    <t>RTR-ASP</t>
  </si>
  <si>
    <t>RTR-SG</t>
  </si>
  <si>
    <t>RTR-SGP</t>
  </si>
  <si>
    <t>RTR-CAGP</t>
  </si>
  <si>
    <t>RTR-DGTI</t>
  </si>
  <si>
    <t>RTR-CLA</t>
  </si>
  <si>
    <t>RTR-CISP</t>
  </si>
  <si>
    <t>RTR-NIT</t>
  </si>
  <si>
    <t>RTR-DG</t>
  </si>
  <si>
    <t>RTR-DCF</t>
  </si>
  <si>
    <t>RTR-AGT</t>
  </si>
  <si>
    <t>RTR-COEST</t>
  </si>
  <si>
    <t>RTR-DEPE</t>
  </si>
  <si>
    <t>RTR-DSGP</t>
  </si>
  <si>
    <t>RTR-SRDA</t>
  </si>
  <si>
    <t>RTR-CCAP</t>
  </si>
  <si>
    <t>RTR-ALM</t>
  </si>
  <si>
    <t>RTR-CGP</t>
  </si>
  <si>
    <t>RTR-PTM</t>
  </si>
  <si>
    <t>RTR-DAC</t>
  </si>
  <si>
    <t>RTR-GAB</t>
  </si>
  <si>
    <t>RTR-AEX</t>
  </si>
  <si>
    <t>RTR-DGGP</t>
  </si>
  <si>
    <t>RTR-CCD</t>
  </si>
  <si>
    <t>RTR-ATV</t>
  </si>
  <si>
    <t>RTR-SEO</t>
  </si>
  <si>
    <t>RTR-ASOC</t>
  </si>
  <si>
    <t>RTR-DPG</t>
  </si>
  <si>
    <t>RTR-PROEX</t>
  </si>
  <si>
    <t>RTR-CRG</t>
  </si>
  <si>
    <t>RTR-OUV</t>
  </si>
  <si>
    <t>RTR-PRO</t>
  </si>
  <si>
    <t>RTR-CRED</t>
  </si>
  <si>
    <t>RTR-EXC</t>
  </si>
  <si>
    <t>RTR-DPIT</t>
  </si>
  <si>
    <t>RTR-CAOSBS</t>
  </si>
  <si>
    <t>RTR-LS</t>
  </si>
  <si>
    <t>RTR-CPDI</t>
  </si>
  <si>
    <t>RTR-CPP</t>
  </si>
  <si>
    <t>RTR-CAP</t>
  </si>
  <si>
    <t>RTR-CAPMP</t>
  </si>
  <si>
    <t>RTR-PI</t>
  </si>
  <si>
    <t/>
  </si>
  <si>
    <t>PROEXT</t>
  </si>
  <si>
    <t>RTR-SDPEX</t>
  </si>
  <si>
    <t>RTR-CG</t>
  </si>
  <si>
    <t>COORDENADOR DE POLÍTICAS DE INGRESSO</t>
  </si>
  <si>
    <t>PRÓ-REITOR DE ENSINO</t>
  </si>
  <si>
    <t>CHEFE DE DEPTO. DE DES. DE PESSOAS</t>
  </si>
  <si>
    <t>COORD. DE NORMATIZAÇÃO DE INFRAESTRUTURA DE TECN. DA INFORM.</t>
  </si>
  <si>
    <t>SECRETÁRIO DE GABINETE</t>
  </si>
  <si>
    <t>SECRETÁRIO GERAL DE GESTÃO PESSOAS</t>
  </si>
  <si>
    <t>COORD. DE AUDITORIA DA ÁREA DE GESTÃO DE PESSOAS</t>
  </si>
  <si>
    <t>AUDITOR CHEFE</t>
  </si>
  <si>
    <t>COORDENADOR DE PAGAMENTO</t>
  </si>
  <si>
    <t>COORD. SEGURANÇA INFORM. TEC. INFORMAÇÃO</t>
  </si>
  <si>
    <t>COORD. DE ESTÁGIO</t>
  </si>
  <si>
    <t>CHEFE DE DEPTO DE ENGENHARIA E PLANEJAMENTO ESTRUTURAL</t>
  </si>
  <si>
    <t>DIRETOR SISTÊMICO DE GESTÃO DE PESSOAS</t>
  </si>
  <si>
    <t>COORD. GERAL DE ALMOXARIFADO</t>
  </si>
  <si>
    <t>COORD. DE GESTÃO DE PROJETOS</t>
  </si>
  <si>
    <t>COORD. GERAL DE PATRIMÔNIO</t>
  </si>
  <si>
    <t>CHEFE DO DEPARTAMENTO DE AQUISIÇÕES E CONTRATOS</t>
  </si>
  <si>
    <t>CHEFE DO DEPTO. GERAL DE GESTÃO DE PESSOAS</t>
  </si>
  <si>
    <t>PROCURADOR - CHEFE</t>
  </si>
  <si>
    <t>COORD. DE COMPRAS E REGISTROS DE PASSAGENS</t>
  </si>
  <si>
    <t>PESQUISADOR INSTITUCIONAL</t>
  </si>
  <si>
    <t>PRÓ-REITOR DE EXTENSÃO</t>
  </si>
  <si>
    <t>CONFORMISTA DE REGISTRO DE GESTÃO</t>
  </si>
  <si>
    <t>OUVIDOR</t>
  </si>
  <si>
    <t>COORD. APOIO A DIRETORIA SISTÊMICA DE GESTÃO DE PESSOAS</t>
  </si>
  <si>
    <t>CHEFE DE DEPARTAMENTO DE GESTÃO E APOIO TÉCNICO</t>
  </si>
  <si>
    <t>COORDENADOR DE REGISTRO E EMISSÃO DE DIPLOMAS</t>
  </si>
  <si>
    <t>CHEFE DO DEPARTAMENTO DE LOGÍSTICA E MANUTENÇÃO</t>
  </si>
  <si>
    <t>COORDENADOR GERAL DE COMPRAS</t>
  </si>
  <si>
    <t>COORDENADOR DE SISTEMAS E NEGÓCIO</t>
  </si>
  <si>
    <t>COORD. INICIAÇÃO CIENTIFICA</t>
  </si>
  <si>
    <t>DIRETOR DE GESTÃO DE TECNOLOGIA DA INFORMAÇÃO</t>
  </si>
  <si>
    <t>COORD. OPERAÇÕES DE TECNOLOGIA DA INFORMAÇÃO</t>
  </si>
  <si>
    <t>COORDENADOR DE LOGÍSTICA</t>
  </si>
  <si>
    <t>COORDENADOR DE PÓS-GRADUAÇÃO</t>
  </si>
  <si>
    <t>COORDENADOR DA AGÊNCIA DE INOVAÇÃO TECNOLÓGICA (AIT)</t>
  </si>
  <si>
    <t>CHEFE DO DEPTO. DE CONTABILIDADE E FINANÇAS</t>
  </si>
  <si>
    <t>COORDENADOR DE REGISTRO E CADASTRO DE PESSOAL</t>
  </si>
  <si>
    <t>DIRETOR DE ADMINISTRAÇÃO</t>
  </si>
  <si>
    <t>COORDENADOR DE APOSENTADORIA E PENSÃO</t>
  </si>
  <si>
    <t>CORREGEDOR</t>
  </si>
  <si>
    <t>CHEFE DE GABINETE</t>
  </si>
  <si>
    <t>COORD. DE CONTRATOS E CONVÊNIOS</t>
  </si>
  <si>
    <t>COORD. DE AUD. NA ÁREA DE OBRAS E SUPRIM. DE BENS E SERVIÇOS</t>
  </si>
  <si>
    <t>COORD. GERAL DE EXECUÇÃO ORÇAMENTÁRIA E FINANCEIRA</t>
  </si>
  <si>
    <t>COORDENADOR PEDAGÓGICO</t>
  </si>
  <si>
    <t>Abonado Pela Chefia (art 12, IN 02/2018 MPDG/SGP)</t>
  </si>
  <si>
    <t>INSTRUÇÕES DE PREENCHIMENTO</t>
  </si>
  <si>
    <r>
      <rPr>
        <b/>
        <sz val="11"/>
        <color theme="1"/>
        <rFont val="Calibri"/>
        <family val="2"/>
        <scheme val="minor"/>
      </rPr>
      <t>1</t>
    </r>
    <r>
      <rPr>
        <sz val="11"/>
        <color theme="1"/>
        <rFont val="Calibri"/>
        <family val="2"/>
        <scheme val="minor"/>
      </rPr>
      <t xml:space="preserve"> - Para utilizar a planilha, deve-se preencher os campos "</t>
    </r>
    <r>
      <rPr>
        <b/>
        <sz val="11"/>
        <color theme="1"/>
        <rFont val="Calibri"/>
        <family val="2"/>
        <scheme val="minor"/>
      </rPr>
      <t>mês"</t>
    </r>
    <r>
      <rPr>
        <sz val="11"/>
        <color theme="1"/>
        <rFont val="Calibri"/>
        <family val="2"/>
        <scheme val="minor"/>
      </rPr>
      <t xml:space="preserve"> e a "</t>
    </r>
    <r>
      <rPr>
        <b/>
        <sz val="11"/>
        <color theme="1"/>
        <rFont val="Calibri"/>
        <family val="2"/>
        <scheme val="minor"/>
      </rPr>
      <t xml:space="preserve">matrícula" </t>
    </r>
    <r>
      <rPr>
        <sz val="11"/>
        <color theme="1"/>
        <rFont val="Calibri"/>
        <family val="2"/>
        <scheme val="minor"/>
      </rPr>
      <t>do servidor ao qual a frequência se refere. Caso haja inconsistência em algum dos campos preenchidos automaticamente, favor procurar a CRCP para regularização.</t>
    </r>
  </si>
  <si>
    <t>SUG. S.A = SUGESTAO DE SAÍDA DE ALMOÇO / SAÍDA</t>
  </si>
  <si>
    <t>2 - LEGENDA</t>
  </si>
  <si>
    <t>H.E. = HORÁRIO DE ENTRADA - MANHÃ</t>
  </si>
  <si>
    <t>H.A. = HORARIO DE ENTRADA ALMOÇO / SAÍDA - MANHÃ</t>
  </si>
  <si>
    <t>S.A. = SAÍDA DO ALMOÇO / HORÁRIO DE ENTRADA - TARDE</t>
  </si>
  <si>
    <t>SUG. S = SUGESTÃO DE SAÍDA</t>
  </si>
  <si>
    <t>H.T. = TOTAL DE HORAS TRABALHADAS</t>
  </si>
  <si>
    <t>5 - Caso a carga horária trabalhada no dia seja menor que a prevista (devido a atrasos ou saídas antecipadas), só justifique no campo OBSERVAÇÃO DO SERVIDOR se possuir comprovação que isente a compensação. Caso contrário, não preencher.</t>
  </si>
  <si>
    <t>OCORRÊNCIA = DESTINADO A FERIADOS OU FALTAS NÃO JUSTIFICADAS</t>
  </si>
  <si>
    <t>OBS CHEFIA = ANOTAÇÕES DA CHEFIA</t>
  </si>
  <si>
    <t>6 - Só preencher as linhas de SÁBADO se realizar expediente neste dia e tiver autorização da Chefia</t>
  </si>
  <si>
    <r>
      <rPr>
        <b/>
        <sz val="11"/>
        <color theme="1"/>
        <rFont val="Calibri"/>
        <family val="2"/>
        <scheme val="minor"/>
      </rPr>
      <t>7</t>
    </r>
    <r>
      <rPr>
        <sz val="11"/>
        <color theme="1"/>
        <rFont val="Calibri"/>
        <family val="2"/>
        <scheme val="minor"/>
      </rPr>
      <t xml:space="preserve"> - </t>
    </r>
    <r>
      <rPr>
        <b/>
        <sz val="11"/>
        <color theme="1"/>
        <rFont val="Calibri"/>
        <family val="2"/>
        <scheme val="minor"/>
      </rPr>
      <t>O preenchimento da planilha deve ser diário e ela deve ser disponibilizada em rede interna do setor para acompanhamento da chefia.</t>
    </r>
  </si>
  <si>
    <r>
      <rPr>
        <b/>
        <sz val="11"/>
        <color theme="1"/>
        <rFont val="Calibri"/>
        <family val="2"/>
        <scheme val="minor"/>
      </rPr>
      <t>8</t>
    </r>
    <r>
      <rPr>
        <sz val="11"/>
        <color theme="1"/>
        <rFont val="Calibri"/>
        <family val="2"/>
        <scheme val="minor"/>
      </rPr>
      <t xml:space="preserve"> - Ao final do mês a planilha deve ser impressa, assinada e carimbada pelo servidor e também pela chefia imediata. </t>
    </r>
    <r>
      <rPr>
        <b/>
        <sz val="11"/>
        <color theme="1"/>
        <rFont val="Calibri"/>
        <family val="2"/>
        <scheme val="minor"/>
      </rPr>
      <t>Entregar na CRCP até o 5º (quinto) dia útil do mês subsequente.</t>
    </r>
  </si>
  <si>
    <t>BASE LEGAL:</t>
  </si>
  <si>
    <t>INSTRUÇÃO NORMATIVA Nº 2, DE 12 DE SETEMBRO DE 2018 - MPDG/SGP</t>
  </si>
  <si>
    <t>DECRETO Nº 1.590, DE 10 DE AGOSTO DE 1995.</t>
  </si>
  <si>
    <t>DECRETO Nº 4.836, DE 9 DE SETEMBRO DE 2003.</t>
  </si>
  <si>
    <t>DECRETO Nº 1.867, DE 17 DE ABRIL DE 1996.</t>
  </si>
  <si>
    <t xml:space="preserve">LEI Nº 8.112, DE 11 DE DEZEMBRO DE 1990 </t>
  </si>
  <si>
    <t xml:space="preserve">BASE LEGAL: </t>
  </si>
  <si>
    <t>PORTARIA Nº 11.004, DE 26 DE OUTUBRO DE 2018</t>
  </si>
  <si>
    <t>PORTARIA Nº 350, DE 31 DE OUTUBRO DE 2018</t>
  </si>
  <si>
    <t>Redução de jornada de trabalho, portaria 2823 de 26/11/2018</t>
  </si>
  <si>
    <t>FN - Tiradentes / Páscoa</t>
  </si>
  <si>
    <t>INSTRUÇÕES DE PREENCHIMENTO PARA JANEIRO/2019</t>
  </si>
  <si>
    <t>SD HORAS MÊS:</t>
  </si>
  <si>
    <t>OBS SERVIDOR = DESTINADO A JUSTIFICATIVA DE AUSÊNCIA PELO SERVIDOR CONFORME LISTA SUSPENSA</t>
  </si>
  <si>
    <r>
      <rPr>
        <b/>
        <sz val="11"/>
        <color theme="1"/>
        <rFont val="Calibri"/>
        <family val="2"/>
        <scheme val="minor"/>
      </rPr>
      <t>4</t>
    </r>
    <r>
      <rPr>
        <sz val="11"/>
        <color theme="1"/>
        <rFont val="Calibri"/>
        <family val="2"/>
        <scheme val="minor"/>
      </rPr>
      <t xml:space="preserve"> - Em caso de ausência prevista em lei,</t>
    </r>
    <r>
      <rPr>
        <b/>
        <sz val="11"/>
        <color theme="1"/>
        <rFont val="Calibri"/>
        <family val="2"/>
        <scheme val="minor"/>
      </rPr>
      <t xml:space="preserve"> selecionar no campo OBSERVAÇÃO DO SERVIDOR qual foi o motivo da ausência.</t>
    </r>
    <r>
      <rPr>
        <sz val="11"/>
        <color theme="1"/>
        <rFont val="Calibri"/>
        <family val="2"/>
        <scheme val="minor"/>
      </rPr>
      <t xml:space="preserve"> Neste campo estão listados todos os tipos de ausência previstos na Lei nº 8.112/1990 e outros dispositivos legais.</t>
    </r>
  </si>
  <si>
    <r>
      <rPr>
        <b/>
        <sz val="11"/>
        <color theme="1"/>
        <rFont val="Calibri"/>
        <family val="2"/>
        <scheme val="minor"/>
      </rPr>
      <t>9</t>
    </r>
    <r>
      <rPr>
        <sz val="11"/>
        <color theme="1"/>
        <rFont val="Calibri"/>
        <family val="2"/>
        <scheme val="minor"/>
      </rPr>
      <t xml:space="preserve"> - </t>
    </r>
    <r>
      <rPr>
        <b/>
        <sz val="11"/>
        <color theme="1"/>
        <rFont val="Calibri"/>
        <family val="2"/>
        <scheme val="minor"/>
      </rPr>
      <t>Sempre verificar se a carga horária computada está de acordo com a carga horária prevista. Caso não esteja, verifique se houve atrasos, saídas antecipadas ou faltas no período, caso contrário verifique se deixou de preencher algum dia ou período, ou não tenha feito o preenchimento correto da planilha. Não imprima se não estiver correto, evitando a reimpressão e gerando economicidade a Instituição.</t>
    </r>
  </si>
  <si>
    <r>
      <t>Para Fins de Preenchimento da planilha de frequência do</t>
    </r>
    <r>
      <rPr>
        <b/>
        <sz val="11"/>
        <color theme="1"/>
        <rFont val="Calibri"/>
        <family val="2"/>
        <scheme val="minor"/>
      </rPr>
      <t xml:space="preserve"> Mês de JAN/2019</t>
    </r>
    <r>
      <rPr>
        <sz val="11"/>
        <color theme="1"/>
        <rFont val="Calibri"/>
        <family val="2"/>
        <scheme val="minor"/>
      </rPr>
      <t>, o servidor que usufruir do recesso no período de</t>
    </r>
    <r>
      <rPr>
        <b/>
        <sz val="11"/>
        <color theme="1"/>
        <rFont val="Calibri"/>
        <family val="2"/>
        <scheme val="minor"/>
      </rPr>
      <t xml:space="preserve"> 02/01/2019 a 04/01/2019</t>
    </r>
    <r>
      <rPr>
        <sz val="11"/>
        <color theme="1"/>
        <rFont val="Calibri"/>
        <family val="2"/>
        <scheme val="minor"/>
      </rPr>
      <t xml:space="preserve">, deve </t>
    </r>
    <r>
      <rPr>
        <sz val="11"/>
        <color theme="1"/>
        <rFont val="Calibri"/>
        <family val="2"/>
        <scheme val="minor"/>
      </rPr>
      <t xml:space="preserve">justificar no campo </t>
    </r>
    <r>
      <rPr>
        <b/>
        <sz val="11"/>
        <color theme="1"/>
        <rFont val="Calibri"/>
        <family val="2"/>
        <scheme val="minor"/>
      </rPr>
      <t>"OBS SERVIDOR"</t>
    </r>
    <r>
      <rPr>
        <sz val="11"/>
        <color theme="1"/>
        <rFont val="Calibri"/>
        <family val="2"/>
        <scheme val="minor"/>
      </rPr>
      <t xml:space="preserve"> </t>
    </r>
    <r>
      <rPr>
        <b/>
        <sz val="11"/>
        <color theme="1"/>
        <rFont val="Calibri"/>
        <family val="2"/>
        <scheme val="minor"/>
      </rPr>
      <t>"Recesso"</t>
    </r>
    <r>
      <rPr>
        <sz val="11"/>
        <color theme="1"/>
        <rFont val="Calibri"/>
        <family val="2"/>
        <scheme val="minor"/>
      </rPr>
      <t>, somente</t>
    </r>
    <r>
      <rPr>
        <b/>
        <sz val="11"/>
        <color theme="1"/>
        <rFont val="Calibri"/>
        <family val="2"/>
        <scheme val="minor"/>
      </rPr>
      <t xml:space="preserve"> o campo Feriado não preencher</t>
    </r>
    <r>
      <rPr>
        <sz val="11"/>
        <color theme="1"/>
        <rFont val="Calibri"/>
        <family val="2"/>
        <scheme val="minor"/>
      </rPr>
      <t>. as Horas referentes ao recesso deverão ser compensadas, por isso não aparecerão como horas justificadas.</t>
    </r>
  </si>
  <si>
    <t>Redução de Jornada de Trabalho, portaria 21 de 04.01.2019</t>
  </si>
  <si>
    <t>Horário Especial de estudante, portaria 3086 de 26/12/2018</t>
  </si>
  <si>
    <t>Horário Especial de estudante, portaria 35 de 08.01.2019</t>
  </si>
  <si>
    <r>
      <rPr>
        <b/>
        <sz val="11"/>
        <color theme="1"/>
        <rFont val="Calibri"/>
        <family val="2"/>
        <scheme val="minor"/>
      </rPr>
      <t>3</t>
    </r>
    <r>
      <rPr>
        <sz val="11"/>
        <color theme="1"/>
        <rFont val="Calibri"/>
        <family val="2"/>
        <scheme val="minor"/>
      </rPr>
      <t xml:space="preserve"> - Em caso de </t>
    </r>
    <r>
      <rPr>
        <u/>
        <sz val="11"/>
        <color theme="1"/>
        <rFont val="Calibri"/>
        <family val="2"/>
        <scheme val="minor"/>
      </rPr>
      <t>falta não justificada</t>
    </r>
    <r>
      <rPr>
        <sz val="11"/>
        <color theme="1"/>
        <rFont val="Calibri"/>
        <family val="2"/>
        <scheme val="minor"/>
      </rPr>
      <t xml:space="preserve">, colocar "Falta Não Justificada" em "OBS. SERVIDOR" no dia em que não trabalhou. </t>
    </r>
  </si>
  <si>
    <t>08H30 ÀS 12H00</t>
  </si>
  <si>
    <t>13H00 ÀS  17H30</t>
  </si>
  <si>
    <t>12H30 ÀS 17H30</t>
  </si>
  <si>
    <t>07H00 ÀS 11H40</t>
  </si>
  <si>
    <t>13H40 ÀS 17H00</t>
  </si>
  <si>
    <t>ODERLY MARIN DE ABREU FILHO</t>
  </si>
  <si>
    <t>07H30 ÀS 12H00</t>
  </si>
  <si>
    <t>13H00 ÀS 16H30</t>
  </si>
  <si>
    <t>DHANNY FERNANDA FERREIRA DE FREITAS</t>
  </si>
  <si>
    <t>12H00 ÀS  18H00</t>
  </si>
  <si>
    <t>Redução de jornada de trabalho, portaria 288 de 07.02.2019</t>
  </si>
  <si>
    <t>Afastamento parcial, portaria 518 de 20.02.2019</t>
  </si>
  <si>
    <t>Afastamento parcial, portaria 501 de 20.02.2019</t>
  </si>
  <si>
    <t>07H15 ÀS 11H15</t>
  </si>
  <si>
    <t>MARÇO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</si>
</sst>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h]:mm"/>
    <numFmt numFmtId="165" formatCode="mmmm\,\ yyyy;@"/>
    <numFmt numFmtId="166" formatCode="h:mm;@"/>
    <numFmt numFmtId="167" formatCode="[$R$-416]\ #,##0.00;[Red]\-[$R$-416]\ #,##0.00"/>
  </numFmts>
  <fonts count="35">
    <font>
      <sz val="11"/>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14"/>
      <color theme="1"/>
      <name val="Calibri"/>
      <family val="2"/>
      <scheme val="minor"/>
    </font>
    <font>
      <sz val="14"/>
      <color rgb="FFFF0000"/>
      <name val="Perpetua"/>
      <family val="1"/>
    </font>
    <font>
      <sz val="11"/>
      <color indexed="8"/>
      <name val="Arial"/>
      <family val="2"/>
    </font>
    <font>
      <b/>
      <i/>
      <sz val="16"/>
      <color indexed="8"/>
      <name val="Arial"/>
      <family val="2"/>
    </font>
    <font>
      <b/>
      <i/>
      <u/>
      <sz val="11"/>
      <color indexed="8"/>
      <name val="Arial"/>
      <family val="2"/>
    </font>
    <font>
      <b/>
      <sz val="9"/>
      <color indexed="62"/>
      <name val="Times New Roman"/>
      <family val="1"/>
    </font>
    <font>
      <sz val="9"/>
      <color indexed="8"/>
      <name val="Times New Roman"/>
      <family val="1"/>
    </font>
    <font>
      <sz val="9"/>
      <color indexed="8"/>
      <name val="Times New Roman"/>
      <family val="1"/>
      <charset val="1"/>
    </font>
    <font>
      <sz val="10"/>
      <color indexed="8"/>
      <name val="Times New Roman"/>
      <family val="1"/>
    </font>
    <font>
      <sz val="9"/>
      <name val="Times New Roman"/>
      <family val="1"/>
      <charset val="128"/>
    </font>
    <font>
      <sz val="10"/>
      <color indexed="8"/>
      <name val="Times New Roman"/>
      <family val="1"/>
      <charset val="1"/>
    </font>
    <font>
      <sz val="10"/>
      <color rgb="FF000000"/>
      <name val="Arial"/>
      <family val="2"/>
    </font>
    <font>
      <sz val="9"/>
      <color rgb="FF000000"/>
      <name val="Times New Roman"/>
      <family val="1"/>
    </font>
    <font>
      <sz val="11"/>
      <color rgb="FF7030A0"/>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3"/>
      <color theme="1"/>
      <name val="Arial"/>
      <family val="2"/>
    </font>
    <font>
      <sz val="12"/>
      <color theme="1"/>
      <name val="Perpetua"/>
      <family val="1"/>
    </font>
    <font>
      <sz val="9"/>
      <color theme="1"/>
      <name val="Times New Roman"/>
      <family val="1"/>
    </font>
    <font>
      <sz val="10"/>
      <color theme="1"/>
      <name val="Times New Roman"/>
      <family val="1"/>
    </font>
    <font>
      <sz val="14"/>
      <color theme="1"/>
      <name val="Perpetua"/>
      <family val="1"/>
    </font>
    <font>
      <u/>
      <sz val="11"/>
      <color theme="10"/>
      <name val="Calibri"/>
      <family val="2"/>
      <scheme val="minor"/>
    </font>
    <font>
      <b/>
      <sz val="10"/>
      <color theme="1"/>
      <name val="Arial"/>
      <family val="2"/>
    </font>
    <font>
      <b/>
      <sz val="10"/>
      <color rgb="FF000000"/>
      <name val="Arial"/>
      <family val="2"/>
    </font>
    <font>
      <sz val="10"/>
      <color theme="1"/>
      <name val="Arial"/>
      <family val="2"/>
    </font>
    <font>
      <sz val="11"/>
      <color rgb="FF000000"/>
      <name val="Arial"/>
      <family val="2"/>
    </font>
    <font>
      <sz val="8"/>
      <color indexed="8"/>
      <name val="Times New Roman"/>
      <family val="1"/>
    </font>
    <font>
      <u/>
      <sz val="11"/>
      <color theme="1"/>
      <name val="Calibri"/>
      <family val="2"/>
      <scheme val="minor"/>
    </font>
    <font>
      <sz val="11"/>
      <color theme="10"/>
      <name val="Calibri"/>
      <family val="2"/>
      <scheme val="minor"/>
    </font>
    <font>
      <sz val="10"/>
      <color rgb="FF000000"/>
      <name val="Arial"/>
    </font>
  </fonts>
  <fills count="4">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theme="0" tint="-4.9989318521683403E-2"/>
      </left>
      <right style="double">
        <color theme="0" tint="-0.499984740745262"/>
      </right>
      <top style="double">
        <color theme="0" tint="-4.9989318521683403E-2"/>
      </top>
      <bottom style="double">
        <color theme="0" tint="-0.499984740745262"/>
      </bottom>
      <diagonal/>
    </border>
    <border>
      <left style="double">
        <color theme="0" tint="-0.499984740745262"/>
      </left>
      <right style="double">
        <color theme="0" tint="-0.499984740745262"/>
      </right>
      <top style="double">
        <color theme="0" tint="-4.9989318521683403E-2"/>
      </top>
      <bottom style="double">
        <color theme="0" tint="-0.499984740745262"/>
      </bottom>
      <diagonal/>
    </border>
    <border>
      <left/>
      <right style="thin">
        <color auto="1"/>
      </right>
      <top/>
      <bottom style="thin">
        <color auto="1"/>
      </bottom>
      <diagonal/>
    </border>
    <border>
      <left style="double">
        <color theme="0" tint="-0.499984740745262"/>
      </left>
      <right/>
      <top style="double">
        <color theme="0" tint="-0.499984740745262"/>
      </top>
      <bottom style="thin">
        <color indexed="64"/>
      </bottom>
      <diagonal/>
    </border>
    <border>
      <left/>
      <right style="double">
        <color theme="0" tint="-0.499984740745262"/>
      </right>
      <top style="double">
        <color theme="0" tint="-0.499984740745262"/>
      </top>
      <bottom style="thin">
        <color indexed="64"/>
      </bottom>
      <diagonal/>
    </border>
    <border>
      <left style="double">
        <color theme="0" tint="-4.9989318521683403E-2"/>
      </left>
      <right style="double">
        <color theme="0" tint="-0.499984740745262"/>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double">
        <color theme="0" tint="-0.499984740745262"/>
      </right>
      <top/>
      <bottom style="double">
        <color theme="0" tint="-0.499984740745262"/>
      </bottom>
      <diagonal/>
    </border>
    <border>
      <left style="double">
        <color theme="0" tint="-0.14996795556505021"/>
      </left>
      <right style="double">
        <color theme="0" tint="-0.499984740745262"/>
      </right>
      <top style="double">
        <color theme="0" tint="-0.14996795556505021"/>
      </top>
      <bottom style="double">
        <color theme="0" tint="-0.499984740745262"/>
      </bottom>
      <diagonal/>
    </border>
    <border>
      <left style="double">
        <color theme="0" tint="-4.9989318521683403E-2"/>
      </left>
      <right style="double">
        <color theme="0" tint="-0.499984740745262"/>
      </right>
      <top style="double">
        <color theme="0" tint="-0.14996795556505021"/>
      </top>
      <bottom style="double">
        <color theme="0" tint="-0.499984740745262"/>
      </bottom>
      <diagonal/>
    </border>
    <border>
      <left style="double">
        <color theme="0" tint="-4.9989318521683403E-2"/>
      </left>
      <right style="double">
        <color theme="0" tint="-0.499984740745262"/>
      </right>
      <top style="double">
        <color theme="0" tint="-4.9989318521683403E-2"/>
      </top>
      <bottom/>
      <diagonal/>
    </border>
    <border>
      <left/>
      <right style="double">
        <color theme="0" tint="-4.9989318521683403E-2"/>
      </right>
      <top style="thin">
        <color indexed="64"/>
      </top>
      <bottom style="thin">
        <color indexed="64"/>
      </bottom>
      <diagonal/>
    </border>
    <border>
      <left style="double">
        <color theme="0" tint="-0.499984740745262"/>
      </left>
      <right/>
      <top style="thin">
        <color indexed="64"/>
      </top>
      <bottom style="thin">
        <color indexed="64"/>
      </bottom>
      <diagonal/>
    </border>
    <border>
      <left style="double">
        <color theme="0" tint="-0.24994659260841701"/>
      </left>
      <right style="double">
        <color theme="0" tint="-0.499984740745262"/>
      </right>
      <top style="double">
        <color theme="0" tint="-0.24994659260841701"/>
      </top>
      <bottom style="double">
        <color theme="0" tint="-0.499984740745262"/>
      </bottom>
      <diagonal/>
    </border>
    <border>
      <left style="double">
        <color theme="0" tint="-4.9989318521683403E-2"/>
      </left>
      <right style="double">
        <color theme="0" tint="-0.499984740745262"/>
      </right>
      <top style="double">
        <color theme="0" tint="-0.499984740745262"/>
      </top>
      <bottom style="double">
        <color theme="0" tint="-0.499984740745262"/>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double">
        <color theme="0" tint="-0.24994659260841701"/>
      </left>
      <right/>
      <top style="double">
        <color theme="0" tint="-0.24994659260841701"/>
      </top>
      <bottom style="double">
        <color theme="0" tint="-0.499984740745262"/>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style="double">
        <color theme="0" tint="-0.499984740745262"/>
      </left>
      <right/>
      <top style="double">
        <color theme="0" tint="-4.9989318521683403E-2"/>
      </top>
      <bottom style="thin">
        <color auto="1"/>
      </bottom>
      <diagonal/>
    </border>
    <border>
      <left/>
      <right style="double">
        <color theme="0" tint="-0.499984740745262"/>
      </right>
      <top style="double">
        <color theme="0" tint="-4.9989318521683403E-2"/>
      </top>
      <bottom style="thin">
        <color auto="1"/>
      </bottom>
      <diagonal/>
    </border>
    <border>
      <left style="thin">
        <color indexed="64"/>
      </left>
      <right/>
      <top/>
      <bottom/>
      <diagonal/>
    </border>
    <border>
      <left style="double">
        <color theme="0" tint="-0.24994659260841701"/>
      </left>
      <right style="double">
        <color theme="0" tint="-0.499984740745262"/>
      </right>
      <top style="double">
        <color theme="0" tint="-0.24994659260841701"/>
      </top>
      <bottom/>
      <diagonal/>
    </border>
    <border>
      <left style="double">
        <color theme="0" tint="-0.24994659260841701"/>
      </left>
      <right/>
      <top/>
      <bottom style="double">
        <color theme="0" tint="-0.499984740745262"/>
      </bottom>
      <diagonal/>
    </border>
    <border>
      <left style="double">
        <color theme="0" tint="-0.24994659260841701"/>
      </left>
      <right/>
      <top/>
      <bottom/>
      <diagonal/>
    </border>
  </borders>
  <cellStyleXfs count="9">
    <xf numFmtId="0" fontId="0" fillId="0" borderId="0"/>
    <xf numFmtId="0" fontId="6" fillId="0" borderId="0"/>
    <xf numFmtId="0" fontId="7" fillId="0" borderId="0" applyNumberFormat="0" applyBorder="0" applyProtection="0">
      <alignment horizontal="center"/>
    </xf>
    <xf numFmtId="0" fontId="7" fillId="0" borderId="0" applyNumberFormat="0" applyBorder="0" applyProtection="0">
      <alignment horizontal="center" textRotation="90"/>
    </xf>
    <xf numFmtId="0" fontId="15" fillId="0" borderId="0"/>
    <xf numFmtId="0" fontId="8" fillId="0" borderId="0" applyNumberFormat="0" applyBorder="0" applyProtection="0"/>
    <xf numFmtId="167" fontId="8" fillId="0" borderId="0" applyBorder="0" applyProtection="0"/>
    <xf numFmtId="0" fontId="26" fillId="0" borderId="0" applyNumberFormat="0" applyFill="0" applyBorder="0" applyAlignment="0" applyProtection="0"/>
    <xf numFmtId="0" fontId="34" fillId="0" borderId="0"/>
  </cellStyleXfs>
  <cellXfs count="154">
    <xf numFmtId="0" fontId="0" fillId="0" borderId="0" xfId="0"/>
    <xf numFmtId="14" fontId="0" fillId="0" borderId="0" xfId="0" applyNumberFormat="1"/>
    <xf numFmtId="165" fontId="0" fillId="0" borderId="1" xfId="0" applyNumberFormat="1" applyBorder="1"/>
    <xf numFmtId="0" fontId="2" fillId="3" borderId="0" xfId="0" applyFont="1" applyFill="1"/>
    <xf numFmtId="0" fontId="0" fillId="3" borderId="0" xfId="0" applyFill="1"/>
    <xf numFmtId="0" fontId="0" fillId="0" borderId="1" xfId="0" applyBorder="1"/>
    <xf numFmtId="14" fontId="0" fillId="0" borderId="1" xfId="0" applyNumberFormat="1" applyBorder="1"/>
    <xf numFmtId="0" fontId="0" fillId="0" borderId="9" xfId="0" applyBorder="1" applyAlignment="1">
      <alignment horizontal="right"/>
    </xf>
    <xf numFmtId="0" fontId="0" fillId="0" borderId="2" xfId="0" applyBorder="1" applyAlignment="1">
      <alignment horizontal="right"/>
    </xf>
    <xf numFmtId="20" fontId="0" fillId="0" borderId="3" xfId="0" applyNumberFormat="1" applyBorder="1" applyAlignment="1">
      <alignment horizontal="right"/>
    </xf>
    <xf numFmtId="20" fontId="0" fillId="0" borderId="1" xfId="0" applyNumberFormat="1" applyBorder="1" applyAlignment="1">
      <alignment horizontal="right"/>
    </xf>
    <xf numFmtId="0" fontId="0" fillId="0" borderId="3" xfId="0" applyBorder="1" applyAlignment="1">
      <alignment horizontal="right"/>
    </xf>
    <xf numFmtId="0" fontId="0" fillId="0" borderId="0" xfId="0" applyAlignment="1">
      <alignment horizontal="right"/>
    </xf>
    <xf numFmtId="20" fontId="0" fillId="0" borderId="0" xfId="0" applyNumberFormat="1" applyAlignment="1">
      <alignment horizontal="right"/>
    </xf>
    <xf numFmtId="166" fontId="0" fillId="0" borderId="0" xfId="0" applyNumberFormat="1"/>
    <xf numFmtId="0" fontId="1" fillId="2" borderId="15" xfId="0" applyFont="1" applyFill="1" applyBorder="1" applyAlignment="1">
      <alignment horizontal="centerContinuous" vertical="center"/>
    </xf>
    <xf numFmtId="0" fontId="1" fillId="2" borderId="16" xfId="0" applyFont="1" applyFill="1" applyBorder="1" applyAlignment="1">
      <alignment horizontal="centerContinuous" vertical="center"/>
    </xf>
    <xf numFmtId="0" fontId="3" fillId="2" borderId="1" xfId="0" applyFont="1" applyFill="1" applyBorder="1"/>
    <xf numFmtId="0" fontId="9" fillId="0" borderId="23" xfId="1" applyFont="1" applyBorder="1"/>
    <xf numFmtId="20" fontId="0" fillId="0" borderId="22" xfId="0" applyNumberFormat="1" applyBorder="1"/>
    <xf numFmtId="20" fontId="0" fillId="0" borderId="2" xfId="0" applyNumberFormat="1" applyBorder="1"/>
    <xf numFmtId="20" fontId="0" fillId="0" borderId="5" xfId="0" applyNumberFormat="1" applyBorder="1"/>
    <xf numFmtId="20" fontId="0" fillId="0" borderId="23" xfId="0" applyNumberFormat="1" applyBorder="1"/>
    <xf numFmtId="0" fontId="1" fillId="2" borderId="22" xfId="0" applyFont="1" applyFill="1" applyBorder="1" applyAlignment="1">
      <alignment horizontal="center" vertical="center" wrapText="1"/>
    </xf>
    <xf numFmtId="0" fontId="0" fillId="0" borderId="22" xfId="0" applyBorder="1"/>
    <xf numFmtId="0" fontId="9" fillId="0" borderId="29" xfId="1" applyFont="1" applyBorder="1"/>
    <xf numFmtId="0" fontId="21" fillId="0" borderId="22" xfId="0" applyFont="1" applyBorder="1" applyAlignment="1">
      <alignment vertical="center"/>
    </xf>
    <xf numFmtId="0" fontId="21" fillId="0" borderId="22" xfId="0" applyFont="1" applyBorder="1"/>
    <xf numFmtId="0" fontId="21" fillId="0" borderId="22" xfId="0" applyFont="1" applyBorder="1" applyAlignment="1">
      <alignment vertical="center" wrapText="1"/>
    </xf>
    <xf numFmtId="0" fontId="1" fillId="2" borderId="31" xfId="0" applyFont="1" applyFill="1" applyBorder="1" applyAlignment="1">
      <alignment horizontal="right" vertical="center" wrapText="1"/>
    </xf>
    <xf numFmtId="0" fontId="20" fillId="3" borderId="2" xfId="0" applyFont="1" applyFill="1" applyBorder="1" applyAlignment="1">
      <alignment horizontal="centerContinuous"/>
    </xf>
    <xf numFmtId="0" fontId="2" fillId="3" borderId="2" xfId="0" applyFont="1" applyFill="1" applyBorder="1" applyAlignment="1">
      <alignment horizontal="centerContinuous"/>
    </xf>
    <xf numFmtId="0" fontId="0" fillId="3" borderId="2" xfId="0" applyFill="1" applyBorder="1" applyAlignment="1">
      <alignment horizontal="centerContinuous"/>
    </xf>
    <xf numFmtId="0" fontId="19" fillId="2" borderId="12" xfId="0" applyFont="1" applyFill="1" applyBorder="1" applyAlignment="1">
      <alignment horizontal="center" vertical="center"/>
    </xf>
    <xf numFmtId="0" fontId="19" fillId="2" borderId="13"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25" xfId="0" applyFont="1" applyFill="1" applyBorder="1" applyAlignment="1">
      <alignment horizontal="center" vertical="center" wrapText="1"/>
    </xf>
    <xf numFmtId="14" fontId="4" fillId="0" borderId="2" xfId="0" applyNumberFormat="1" applyFont="1" applyBorder="1" applyAlignment="1">
      <alignment horizontal="center" vertical="center"/>
    </xf>
    <xf numFmtId="0" fontId="4" fillId="0" borderId="2" xfId="0" applyFont="1" applyBorder="1" applyAlignment="1">
      <alignment horizontal="center" vertical="center"/>
    </xf>
    <xf numFmtId="164" fontId="4" fillId="0" borderId="2" xfId="0" applyNumberFormat="1" applyFont="1" applyBorder="1" applyAlignment="1" applyProtection="1">
      <alignment horizontal="right"/>
      <protection locked="0"/>
    </xf>
    <xf numFmtId="20" fontId="4" fillId="0" borderId="1" xfId="0" applyNumberFormat="1" applyFont="1" applyBorder="1" applyAlignment="1">
      <alignment horizontal="center" vertical="center"/>
    </xf>
    <xf numFmtId="164" fontId="4" fillId="0" borderId="1" xfId="0" applyNumberFormat="1" applyFont="1" applyBorder="1" applyAlignment="1">
      <alignment horizontal="center"/>
    </xf>
    <xf numFmtId="164" fontId="4" fillId="0" borderId="2" xfId="0" applyNumberFormat="1" applyFont="1" applyBorder="1" applyAlignment="1">
      <alignment horizontal="right"/>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164" fontId="4" fillId="0" borderId="1" xfId="0" applyNumberFormat="1" applyFont="1" applyBorder="1" applyAlignment="1" applyProtection="1">
      <alignment horizontal="right"/>
      <protection locked="0"/>
    </xf>
    <xf numFmtId="0" fontId="4" fillId="3" borderId="0" xfId="0" applyFont="1" applyFill="1"/>
    <xf numFmtId="49" fontId="19" fillId="3" borderId="0" xfId="0" applyNumberFormat="1" applyFont="1" applyFill="1"/>
    <xf numFmtId="0" fontId="19" fillId="2" borderId="7" xfId="0" applyFont="1" applyFill="1" applyBorder="1" applyAlignment="1">
      <alignment horizontal="right" vertical="center"/>
    </xf>
    <xf numFmtId="0" fontId="19" fillId="3" borderId="0" xfId="0" applyFont="1" applyFill="1" applyAlignment="1">
      <alignment horizontal="center" wrapText="1"/>
    </xf>
    <xf numFmtId="0" fontId="19" fillId="3" borderId="0" xfId="0" applyFont="1" applyFill="1" applyAlignment="1">
      <alignment vertical="center"/>
    </xf>
    <xf numFmtId="0" fontId="19" fillId="2" borderId="17" xfId="0" applyFont="1" applyFill="1" applyBorder="1" applyAlignment="1">
      <alignment horizontal="right" vertical="center"/>
    </xf>
    <xf numFmtId="0" fontId="19" fillId="2" borderId="20" xfId="0" applyFont="1" applyFill="1" applyBorder="1" applyAlignment="1">
      <alignment horizontal="right" vertical="center"/>
    </xf>
    <xf numFmtId="0" fontId="19" fillId="2" borderId="24" xfId="0" applyFont="1" applyFill="1" applyBorder="1" applyAlignment="1">
      <alignment horizontal="right" vertical="center" wrapText="1"/>
    </xf>
    <xf numFmtId="0" fontId="19" fillId="2" borderId="20" xfId="0" applyFont="1" applyFill="1" applyBorder="1" applyAlignment="1">
      <alignment horizontal="right" vertical="center" wrapText="1"/>
    </xf>
    <xf numFmtId="0" fontId="19" fillId="2" borderId="21" xfId="0" applyFont="1" applyFill="1" applyBorder="1" applyAlignment="1">
      <alignment horizontal="right" vertical="center"/>
    </xf>
    <xf numFmtId="0" fontId="19" fillId="2" borderId="30" xfId="0" applyFont="1" applyFill="1" applyBorder="1" applyAlignment="1">
      <alignment horizontal="right" vertical="center" wrapText="1"/>
    </xf>
    <xf numFmtId="0" fontId="19" fillId="2" borderId="32" xfId="0" applyFont="1" applyFill="1" applyBorder="1" applyAlignment="1">
      <alignment horizontal="right" vertical="center" wrapText="1"/>
    </xf>
    <xf numFmtId="0" fontId="19" fillId="3" borderId="0" xfId="0" applyFont="1" applyFill="1" applyAlignment="1">
      <alignment horizontal="right" vertical="center" wrapText="1"/>
    </xf>
    <xf numFmtId="0" fontId="19" fillId="3" borderId="0" xfId="0" applyFont="1" applyFill="1" applyAlignment="1">
      <alignment wrapText="1"/>
    </xf>
    <xf numFmtId="0" fontId="19" fillId="3" borderId="0" xfId="0" applyFont="1" applyFill="1" applyAlignment="1">
      <alignment horizontal="right" vertical="center"/>
    </xf>
    <xf numFmtId="0" fontId="19" fillId="3" borderId="0" xfId="0" applyFont="1" applyFill="1"/>
    <xf numFmtId="0" fontId="20" fillId="0" borderId="0" xfId="0" applyFont="1"/>
    <xf numFmtId="0" fontId="18" fillId="0" borderId="0" xfId="0" applyFont="1"/>
    <xf numFmtId="164" fontId="20" fillId="0" borderId="1" xfId="0" applyNumberFormat="1" applyFont="1" applyBorder="1" applyAlignment="1">
      <alignment horizontal="left"/>
    </xf>
    <xf numFmtId="0" fontId="20" fillId="0" borderId="1" xfId="0" applyFont="1" applyBorder="1" applyAlignment="1">
      <alignment horizontal="left"/>
    </xf>
    <xf numFmtId="0" fontId="20" fillId="0" borderId="1" xfId="0" applyFont="1" applyBorder="1"/>
    <xf numFmtId="164" fontId="18" fillId="0" borderId="0" xfId="0" applyNumberFormat="1" applyFont="1"/>
    <xf numFmtId="164" fontId="20" fillId="0" borderId="0" xfId="0" applyNumberFormat="1" applyFont="1"/>
    <xf numFmtId="0" fontId="20" fillId="0" borderId="22" xfId="0" applyFont="1" applyBorder="1"/>
    <xf numFmtId="0" fontId="10" fillId="0" borderId="22" xfId="1" applyFont="1" applyBorder="1"/>
    <xf numFmtId="20" fontId="10" fillId="0" borderId="22" xfId="1" applyNumberFormat="1" applyFont="1" applyBorder="1"/>
    <xf numFmtId="0" fontId="11" fillId="0" borderId="22" xfId="1" applyFont="1" applyBorder="1"/>
    <xf numFmtId="0" fontId="10" fillId="0" borderId="22" xfId="1" applyFont="1" applyBorder="1" applyAlignment="1">
      <alignment horizontal="left"/>
    </xf>
    <xf numFmtId="0" fontId="14" fillId="0" borderId="22" xfId="1" applyFont="1" applyBorder="1"/>
    <xf numFmtId="0" fontId="22" fillId="0" borderId="4" xfId="0" applyFont="1" applyBorder="1" applyAlignment="1" applyProtection="1">
      <alignment horizontal="left"/>
      <protection locked="0"/>
    </xf>
    <xf numFmtId="20" fontId="22" fillId="0" borderId="4" xfId="0" applyNumberFormat="1" applyFont="1" applyBorder="1" applyAlignment="1" applyProtection="1">
      <alignment horizontal="left"/>
      <protection locked="0"/>
    </xf>
    <xf numFmtId="0" fontId="0" fillId="0" borderId="0" xfId="0" applyAlignment="1">
      <alignment wrapText="1"/>
    </xf>
    <xf numFmtId="0" fontId="17" fillId="0" borderId="22" xfId="0" applyFont="1" applyBorder="1"/>
    <xf numFmtId="0" fontId="9" fillId="0" borderId="22" xfId="1" applyFont="1" applyBorder="1"/>
    <xf numFmtId="0" fontId="0" fillId="0" borderId="22" xfId="0" applyBorder="1" applyAlignment="1">
      <alignment vertical="center" wrapText="1"/>
    </xf>
    <xf numFmtId="14" fontId="10" fillId="0" borderId="22" xfId="1" applyNumberFormat="1" applyFont="1" applyBorder="1"/>
    <xf numFmtId="0" fontId="6" fillId="0" borderId="22" xfId="1" applyBorder="1"/>
    <xf numFmtId="0" fontId="13" fillId="0" borderId="22" xfId="1" applyFont="1" applyBorder="1"/>
    <xf numFmtId="0" fontId="12" fillId="0" borderId="22" xfId="1" applyFont="1" applyBorder="1"/>
    <xf numFmtId="0" fontId="0" fillId="0" borderId="0" xfId="0" applyAlignment="1">
      <alignment vertical="center" wrapText="1"/>
    </xf>
    <xf numFmtId="0" fontId="10" fillId="0" borderId="22" xfId="1" quotePrefix="1" applyFont="1" applyBorder="1" applyAlignment="1">
      <alignment horizontal="left"/>
    </xf>
    <xf numFmtId="0" fontId="16" fillId="0" borderId="22" xfId="4" applyFont="1" applyBorder="1" applyAlignment="1">
      <alignment wrapText="1"/>
    </xf>
    <xf numFmtId="0" fontId="10" fillId="0" borderId="22" xfId="1" quotePrefix="1" applyFont="1" applyBorder="1" applyAlignment="1">
      <alignment horizontal="center" vertical="center"/>
    </xf>
    <xf numFmtId="0" fontId="11" fillId="0" borderId="22" xfId="1" quotePrefix="1" applyFont="1" applyBorder="1" applyAlignment="1">
      <alignment horizontal="center" vertical="center"/>
    </xf>
    <xf numFmtId="0" fontId="10" fillId="0" borderId="2" xfId="1" applyFont="1" applyBorder="1"/>
    <xf numFmtId="0" fontId="23" fillId="0" borderId="22" xfId="0" applyFont="1" applyBorder="1"/>
    <xf numFmtId="20" fontId="23" fillId="0" borderId="22" xfId="0" applyNumberFormat="1" applyFont="1" applyBorder="1"/>
    <xf numFmtId="0" fontId="16" fillId="0" borderId="22" xfId="0" applyFont="1" applyBorder="1" applyAlignment="1">
      <alignment wrapText="1"/>
    </xf>
    <xf numFmtId="0" fontId="24" fillId="0" borderId="22" xfId="0" applyFont="1" applyBorder="1"/>
    <xf numFmtId="0" fontId="25" fillId="0" borderId="4" xfId="0" applyFont="1" applyBorder="1" applyAlignment="1" applyProtection="1">
      <alignment horizontal="left"/>
      <protection locked="0"/>
    </xf>
    <xf numFmtId="0" fontId="4" fillId="0" borderId="0" xfId="0" applyFont="1"/>
    <xf numFmtId="0" fontId="4" fillId="0" borderId="22" xfId="0" applyFont="1" applyBorder="1"/>
    <xf numFmtId="0" fontId="21" fillId="0" borderId="23" xfId="0" applyFont="1" applyBorder="1" applyAlignment="1">
      <alignment vertical="center"/>
    </xf>
    <xf numFmtId="0" fontId="3" fillId="0" borderId="0" xfId="0" applyFont="1" applyAlignment="1">
      <alignment horizontal="center" vertical="center" wrapText="1"/>
    </xf>
    <xf numFmtId="0" fontId="26" fillId="0" borderId="0" xfId="7" applyAlignment="1">
      <alignment vertical="center" wrapText="1"/>
    </xf>
    <xf numFmtId="0" fontId="0" fillId="0" borderId="0" xfId="0" applyAlignment="1">
      <alignment vertical="center"/>
    </xf>
    <xf numFmtId="0" fontId="31" fillId="0" borderId="22" xfId="1" applyFont="1" applyBorder="1"/>
    <xf numFmtId="0" fontId="27" fillId="0" borderId="0" xfId="0" applyFont="1" applyAlignment="1">
      <alignment horizontal="center" wrapText="1"/>
    </xf>
    <xf numFmtId="0" fontId="26" fillId="0" borderId="0" xfId="7" applyAlignment="1">
      <alignment horizontal="right" wrapText="1"/>
    </xf>
    <xf numFmtId="0" fontId="27" fillId="0" borderId="0" xfId="0" applyFont="1" applyAlignment="1">
      <alignment wrapText="1"/>
    </xf>
    <xf numFmtId="0" fontId="28" fillId="0" borderId="0" xfId="0" applyFont="1" applyAlignment="1">
      <alignment horizontal="center" wrapText="1"/>
    </xf>
    <xf numFmtId="0" fontId="29" fillId="0" borderId="0" xfId="0" applyFont="1" applyAlignment="1">
      <alignment wrapText="1"/>
    </xf>
    <xf numFmtId="0" fontId="28" fillId="0" borderId="0" xfId="0" applyFont="1" applyAlignment="1">
      <alignment wrapText="1"/>
    </xf>
    <xf numFmtId="0" fontId="30" fillId="0" borderId="0" xfId="0" applyFont="1" applyAlignment="1">
      <alignment wrapText="1"/>
    </xf>
    <xf numFmtId="0" fontId="27" fillId="0" borderId="0" xfId="0" applyFont="1" applyAlignment="1">
      <alignment horizontal="center" vertical="center" wrapText="1"/>
    </xf>
    <xf numFmtId="0" fontId="29" fillId="0" borderId="0" xfId="0" applyFont="1" applyAlignment="1">
      <alignment horizontal="center" wrapText="1"/>
    </xf>
    <xf numFmtId="0" fontId="18" fillId="3" borderId="5" xfId="0" applyFont="1" applyFill="1" applyBorder="1"/>
    <xf numFmtId="166" fontId="20" fillId="3" borderId="1" xfId="0" applyNumberFormat="1" applyFont="1" applyFill="1" applyBorder="1"/>
    <xf numFmtId="20" fontId="20" fillId="3" borderId="1" xfId="0" applyNumberFormat="1" applyFont="1" applyFill="1" applyBorder="1" applyAlignment="1">
      <alignment horizontal="right"/>
    </xf>
    <xf numFmtId="0" fontId="20" fillId="3" borderId="5" xfId="0" applyFont="1" applyFill="1" applyBorder="1" applyAlignment="1">
      <alignment horizontal="center"/>
    </xf>
    <xf numFmtId="0" fontId="3" fillId="0" borderId="0" xfId="0" applyFont="1" applyAlignment="1">
      <alignment horizontal="center" vertical="center"/>
    </xf>
    <xf numFmtId="0" fontId="0" fillId="0" borderId="22" xfId="0" applyBorder="1" applyAlignment="1">
      <alignment wrapText="1"/>
    </xf>
    <xf numFmtId="0" fontId="3" fillId="0" borderId="5" xfId="0" applyFont="1" applyBorder="1"/>
    <xf numFmtId="0" fontId="3" fillId="0" borderId="23" xfId="0" applyFont="1" applyBorder="1"/>
    <xf numFmtId="0" fontId="0" fillId="0" borderId="23" xfId="0" applyBorder="1"/>
    <xf numFmtId="0" fontId="0" fillId="0" borderId="23" xfId="0" applyBorder="1" applyAlignment="1">
      <alignment wrapText="1"/>
    </xf>
    <xf numFmtId="0" fontId="3" fillId="0" borderId="23" xfId="0" applyFont="1" applyBorder="1" applyAlignment="1">
      <alignment wrapText="1"/>
    </xf>
    <xf numFmtId="0" fontId="0" fillId="0" borderId="2" xfId="0" applyBorder="1" applyAlignment="1">
      <alignment wrapText="1"/>
    </xf>
    <xf numFmtId="0" fontId="0" fillId="0" borderId="5" xfId="0" applyBorder="1" applyAlignment="1">
      <alignment wrapText="1"/>
    </xf>
    <xf numFmtId="0" fontId="33" fillId="0" borderId="23" xfId="7" applyFont="1" applyBorder="1"/>
    <xf numFmtId="0" fontId="3" fillId="0" borderId="22" xfId="0" applyFont="1" applyBorder="1" applyAlignment="1">
      <alignment horizontal="center" vertical="center"/>
    </xf>
    <xf numFmtId="0" fontId="33" fillId="0" borderId="2" xfId="7" applyFont="1" applyBorder="1"/>
    <xf numFmtId="0" fontId="0" fillId="0" borderId="5" xfId="0" applyBorder="1"/>
    <xf numFmtId="14" fontId="0" fillId="0" borderId="22" xfId="0" applyNumberFormat="1" applyBorder="1"/>
    <xf numFmtId="164" fontId="20" fillId="0" borderId="22" xfId="0" applyNumberFormat="1" applyFont="1" applyBorder="1" applyAlignment="1">
      <alignment horizontal="left"/>
    </xf>
    <xf numFmtId="22" fontId="19" fillId="3" borderId="0" xfId="0" applyNumberFormat="1" applyFont="1" applyFill="1" applyAlignment="1">
      <alignment horizontal="right" vertical="center" wrapText="1"/>
    </xf>
    <xf numFmtId="22" fontId="0" fillId="0" borderId="23" xfId="0" applyNumberFormat="1" applyBorder="1"/>
    <xf numFmtId="0" fontId="21" fillId="0" borderId="0" xfId="0" applyFont="1" applyAlignment="1">
      <alignment vertical="center"/>
    </xf>
    <xf numFmtId="20" fontId="4" fillId="0" borderId="22" xfId="0" applyNumberFormat="1" applyFont="1" applyBorder="1" applyAlignment="1" applyProtection="1">
      <alignment horizontal="center"/>
      <protection locked="0"/>
    </xf>
    <xf numFmtId="0" fontId="20" fillId="0" borderId="1" xfId="0" applyFont="1" applyBorder="1" applyAlignment="1" applyProtection="1">
      <alignment horizontal="left" wrapText="1"/>
      <protection locked="0"/>
    </xf>
    <xf numFmtId="0" fontId="5" fillId="0" borderId="1" xfId="0" applyFont="1" applyBorder="1" applyAlignment="1">
      <alignment horizontal="center"/>
    </xf>
    <xf numFmtId="0" fontId="18" fillId="3" borderId="22" xfId="0" applyFont="1" applyFill="1" applyBorder="1" applyAlignment="1">
      <alignment horizontal="center" vertical="center"/>
    </xf>
    <xf numFmtId="0" fontId="20" fillId="3" borderId="2" xfId="0" applyFont="1" applyFill="1" applyBorder="1" applyAlignment="1">
      <alignment horizontal="center"/>
    </xf>
    <xf numFmtId="165" fontId="4" fillId="3" borderId="10" xfId="0" applyNumberFormat="1" applyFont="1" applyFill="1" applyBorder="1" applyAlignment="1" applyProtection="1">
      <alignment horizontal="center"/>
      <protection locked="0"/>
    </xf>
    <xf numFmtId="165" fontId="4" fillId="3" borderId="11" xfId="0" applyNumberFormat="1" applyFont="1" applyFill="1" applyBorder="1" applyAlignment="1" applyProtection="1">
      <alignment horizontal="center"/>
      <protection locked="0"/>
    </xf>
    <xf numFmtId="0" fontId="19" fillId="3" borderId="19" xfId="0" applyFont="1" applyFill="1" applyBorder="1" applyAlignment="1" applyProtection="1">
      <alignment horizontal="center" wrapText="1"/>
      <protection locked="0"/>
    </xf>
    <xf numFmtId="0" fontId="19" fillId="3" borderId="6" xfId="0" applyFont="1" applyFill="1" applyBorder="1" applyAlignment="1" applyProtection="1">
      <alignment horizontal="center" wrapText="1"/>
      <protection locked="0"/>
    </xf>
    <xf numFmtId="0" fontId="19" fillId="2" borderId="27"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20" fillId="3" borderId="6" xfId="0" applyFont="1" applyFill="1" applyBorder="1" applyAlignment="1">
      <alignment horizontal="center"/>
    </xf>
    <xf numFmtId="0" fontId="20" fillId="3" borderId="18" xfId="0" applyFont="1" applyFill="1" applyBorder="1" applyAlignment="1">
      <alignment horizontal="center"/>
    </xf>
    <xf numFmtId="0" fontId="18" fillId="3" borderId="3" xfId="0" applyFont="1" applyFill="1" applyBorder="1" applyAlignment="1">
      <alignment horizontal="center"/>
    </xf>
    <xf numFmtId="0" fontId="18" fillId="3" borderId="1" xfId="0" applyFont="1" applyFill="1" applyBorder="1" applyAlignment="1">
      <alignment horizontal="center"/>
    </xf>
    <xf numFmtId="0" fontId="18" fillId="3" borderId="5" xfId="0" applyFont="1" applyFill="1" applyBorder="1" applyAlignment="1">
      <alignment horizontal="center"/>
    </xf>
    <xf numFmtId="0" fontId="19" fillId="2" borderId="25"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2" borderId="13" xfId="0" applyFont="1" applyFill="1" applyBorder="1" applyAlignment="1">
      <alignment horizontal="center" vertical="center" wrapText="1"/>
    </xf>
  </cellXfs>
  <cellStyles count="9">
    <cellStyle name="Heading 3" xfId="2" xr:uid="{00000000-0005-0000-0000-000030000000}"/>
    <cellStyle name="Heading1" xfId="3" xr:uid="{00000000-0005-0000-0000-000031000000}"/>
    <cellStyle name="Hiperlink" xfId="7" builtinId="8"/>
    <cellStyle name="Normal" xfId="0" builtinId="0"/>
    <cellStyle name="Normal 2" xfId="4" xr:uid="{00000000-0005-0000-0000-000033000000}"/>
    <cellStyle name="Normal 3" xfId="1" xr:uid="{00000000-0005-0000-0000-000032000000}"/>
    <cellStyle name="Normal 4" xfId="8" xr:uid="{41E68A66-0B87-4C09-9E8B-31296DDB743C}"/>
    <cellStyle name="Result" xfId="5" xr:uid="{00000000-0005-0000-0000-000034000000}"/>
    <cellStyle name="Result2" xfId="6" xr:uid="{00000000-0005-0000-0000-000035000000}"/>
  </cellStyles>
  <dxfs count="31">
    <dxf>
      <font>
        <color rgb="FF9C0006"/>
      </font>
      <fill>
        <patternFill>
          <bgColor rgb="FFFFC7CE"/>
        </patternFill>
      </fill>
    </dxf>
    <dxf>
      <font>
        <color theme="0"/>
      </font>
      <fill>
        <patternFill>
          <bgColor rgb="FF00B0F0"/>
        </patternFill>
      </fill>
    </dxf>
    <dxf>
      <font>
        <color theme="0"/>
      </font>
      <fill>
        <patternFill>
          <bgColor rgb="FF00B0F0"/>
        </patternFill>
      </fill>
    </dxf>
    <dxf>
      <fill>
        <patternFill patternType="none">
          <bgColor auto="1"/>
        </patternFill>
      </fill>
      <border>
        <left style="thin">
          <color auto="1"/>
        </left>
        <right style="thin">
          <color auto="1"/>
        </right>
        <top style="thin">
          <color auto="1"/>
        </top>
        <bottom style="thin">
          <color auto="1"/>
        </bottom>
        <vertical/>
        <horizontal/>
      </border>
    </dxf>
    <dxf>
      <border>
        <left/>
        <right/>
        <top style="thin">
          <color auto="1"/>
        </top>
        <bottom/>
        <vertical/>
        <horizontal/>
      </border>
    </dxf>
    <dxf>
      <border>
        <left/>
        <right/>
        <top style="thin">
          <color auto="1"/>
        </top>
        <bottom/>
        <vertical/>
        <horizontal/>
      </border>
    </dxf>
    <dxf>
      <border>
        <left/>
        <right/>
        <top/>
        <bottom/>
        <vertical/>
        <horizontal/>
      </border>
    </dxf>
    <dxf>
      <font>
        <color theme="0"/>
      </font>
      <fill>
        <patternFill patternType="solid">
          <fgColor auto="1"/>
          <bgColor rgb="FF0000FF"/>
        </patternFill>
      </fill>
      <border>
        <left style="thin">
          <color theme="0" tint="-0.14996795556505021"/>
        </left>
        <right style="thin">
          <color rgb="FF002060"/>
        </right>
        <top style="thin">
          <color theme="0" tint="-0.14996795556505021"/>
        </top>
        <bottom style="thin">
          <color rgb="FF002060"/>
        </bottom>
        <vertical/>
        <horizontal/>
      </border>
    </dxf>
    <dxf>
      <font>
        <color theme="0"/>
      </font>
      <fill>
        <patternFill>
          <bgColor rgb="FFFF0000"/>
        </patternFill>
      </fill>
      <border>
        <left style="thin">
          <color rgb="FFFF3300"/>
        </left>
        <right style="thin">
          <color theme="0"/>
        </right>
        <top style="thin">
          <color theme="0"/>
        </top>
        <bottom style="thin">
          <color rgb="FFFF3300"/>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92D050"/>
        </patternFill>
      </fill>
      <border>
        <left/>
        <right style="thin">
          <color auto="1"/>
        </right>
        <top/>
        <bottom style="thin">
          <color auto="1"/>
        </bottom>
        <vertical/>
        <horizontal/>
      </border>
    </dxf>
    <dxf>
      <fill>
        <patternFill>
          <bgColor rgb="FF92D050"/>
        </patternFill>
      </fill>
      <border>
        <left/>
        <right style="thin">
          <color auto="1"/>
        </right>
        <top style="thin">
          <color auto="1"/>
        </top>
        <bottom/>
        <vertical/>
        <horizontal/>
      </border>
    </dxf>
    <dxf>
      <fill>
        <patternFill>
          <bgColor rgb="FF92D050"/>
        </patternFill>
      </fill>
      <border>
        <left/>
        <right style="thin">
          <color auto="1"/>
        </right>
        <top style="thin">
          <color auto="1"/>
        </top>
        <bottom style="thin">
          <color auto="1"/>
        </bottom>
        <vertical/>
        <horizontal/>
      </border>
    </dxf>
    <dxf>
      <fill>
        <patternFill>
          <bgColor rgb="FF92D050"/>
        </patternFill>
      </fill>
      <border>
        <left/>
        <right/>
        <top/>
        <bottom style="thin">
          <color auto="1"/>
        </bottom>
        <vertical/>
        <horizontal/>
      </border>
    </dxf>
    <dxf>
      <fill>
        <patternFill>
          <bgColor rgb="FF92D050"/>
        </patternFill>
      </fill>
      <border>
        <left/>
        <right/>
        <top style="thin">
          <color auto="1"/>
        </top>
        <bottom/>
        <vertical/>
        <horizontal/>
      </border>
    </dxf>
    <dxf>
      <fill>
        <patternFill>
          <bgColor rgb="FF92D050"/>
        </patternFill>
      </fill>
      <border>
        <left/>
        <right/>
        <top style="thin">
          <color auto="1"/>
        </top>
        <bottom style="thin">
          <color auto="1"/>
        </bottom>
        <vertical/>
        <horizontal/>
      </border>
    </dxf>
    <dxf>
      <fill>
        <patternFill>
          <bgColor rgb="FF92D050"/>
        </patternFill>
      </fill>
      <border>
        <left style="thin">
          <color auto="1"/>
        </left>
        <right/>
        <top/>
        <bottom style="thin">
          <color auto="1"/>
        </bottom>
        <vertical/>
        <horizontal/>
      </border>
    </dxf>
    <dxf>
      <fill>
        <patternFill>
          <bgColor rgb="FF92D050"/>
        </patternFill>
      </fill>
      <border>
        <left style="thin">
          <color auto="1"/>
        </left>
        <right/>
        <top style="thin">
          <color auto="1"/>
        </top>
        <bottom/>
        <vertical/>
        <horizontal/>
      </border>
    </dxf>
    <dxf>
      <fill>
        <patternFill>
          <bgColor rgb="FF92D050"/>
        </patternFill>
      </fill>
      <border>
        <left style="thin">
          <color auto="1"/>
        </left>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alignment horizontal="right" vertical="bottom" textRotation="0" wrapText="0" indent="0" justifyLastLine="0" shrinkToFit="0" readingOrder="0"/>
    </dxf>
    <dxf>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top style="thin">
          <color indexed="64"/>
        </top>
      </border>
    </dxf>
    <dxf>
      <alignment horizontal="right" vertical="bottom" textRotation="0" wrapText="0" indent="0" justifyLastLine="0" shrinkToFit="0" readingOrder="0"/>
    </dxf>
    <dxf>
      <border outline="0">
        <bottom style="thin">
          <color indexed="64"/>
        </bottom>
      </border>
    </dxf>
    <dxf>
      <alignment horizontal="right" vertical="bottom" textRotation="0" wrapText="0" indent="0" justifyLastLine="0" shrinkToFit="0" readingOrder="0"/>
      <border diagonalUp="0" diagonalDown="0" outline="0">
        <left style="thin">
          <color auto="1"/>
        </left>
        <right style="thin">
          <color auto="1"/>
        </right>
        <top/>
        <bottom/>
      </border>
    </dxf>
    <dxf>
      <numFmt numFmtId="19" formatCode="dd/mm/yyyy"/>
      <border diagonalUp="0" diagonalDown="0">
        <left style="thin">
          <color indexed="64"/>
        </left>
        <right style="thin">
          <color indexed="64"/>
        </right>
        <top style="thin">
          <color indexed="64"/>
        </top>
        <bottom style="thin">
          <color indexed="64"/>
        </bottom>
        <vertical/>
        <horizontal/>
      </border>
    </dxf>
    <dxf>
      <numFmt numFmtId="165" formatCode="mmmm\,\ yyyy;@"/>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s>
  <tableStyles count="0" defaultTableStyle="TableStyleMedium2" defaultPivotStyle="PivotStyleLight16"/>
  <colors>
    <mruColors>
      <color rgb="FF0000FF"/>
      <color rgb="FFFF3300"/>
      <color rgb="FFE02F0C"/>
      <color rgb="FFFF00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stru&#231;&#227;o de Preenchimento'!A1"/></Relationships>
</file>

<file path=xl/drawings/_rels/drawing2.xml.rels><?xml version="1.0" encoding="UTF-8" standalone="yes"?>
<Relationships xmlns="http://schemas.openxmlformats.org/package/2006/relationships"><Relationship Id="rId2" Type="http://schemas.openxmlformats.org/officeDocument/2006/relationships/hyperlink" Target="#'Instru&#231;&#227;o de Preenchimento'!B50"/><Relationship Id="rId1" Type="http://schemas.openxmlformats.org/officeDocument/2006/relationships/hyperlink" Target="#FREQU&#202;NCIA!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790573</xdr:colOff>
      <xdr:row>0</xdr:row>
      <xdr:rowOff>0</xdr:rowOff>
    </xdr:from>
    <xdr:to>
      <xdr:col>1</xdr:col>
      <xdr:colOff>1371598</xdr:colOff>
      <xdr:row>1</xdr:row>
      <xdr:rowOff>247650</xdr:rowOff>
    </xdr:to>
    <xdr:pic>
      <xdr:nvPicPr>
        <xdr:cNvPr id="6" name="Imagem 5">
          <a:hlinkClick xmlns:r="http://schemas.openxmlformats.org/officeDocument/2006/relationships" r:id="rId1" tooltip="Instrução de Preenchimento"/>
          <a:extLst>
            <a:ext uri="{FF2B5EF4-FFF2-40B4-BE49-F238E27FC236}">
              <a16:creationId xmlns:a16="http://schemas.microsoft.com/office/drawing/2014/main" id="{7B034F98-0363-4E56-96E7-7B8F371231C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52623" y="0"/>
          <a:ext cx="581025" cy="581025"/>
        </a:xfrm>
        <a:prstGeom prst="rect">
          <a:avLst/>
        </a:prstGeom>
        <a:ln>
          <a:noFill/>
        </a:ln>
        <a:effectLst>
          <a:softEdge rad="112500"/>
        </a:effec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38100</xdr:rowOff>
    </xdr:from>
    <xdr:to>
      <xdr:col>0</xdr:col>
      <xdr:colOff>381000</xdr:colOff>
      <xdr:row>0</xdr:row>
      <xdr:rowOff>323850</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E2ABBAE8-3B9B-4003-B98C-8B855EF9AB28}"/>
            </a:ext>
          </a:extLst>
        </xdr:cNvPr>
        <xdr:cNvSpPr/>
      </xdr:nvSpPr>
      <xdr:spPr>
        <a:xfrm>
          <a:off x="47625" y="38100"/>
          <a:ext cx="333375" cy="285750"/>
        </a:xfrm>
        <a:prstGeom prst="lef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4895850</xdr:colOff>
      <xdr:row>0</xdr:row>
      <xdr:rowOff>95249</xdr:rowOff>
    </xdr:from>
    <xdr:to>
      <xdr:col>0</xdr:col>
      <xdr:colOff>5819775</xdr:colOff>
      <xdr:row>0</xdr:row>
      <xdr:rowOff>314324</xdr:rowOff>
    </xdr:to>
    <xdr:sp macro="" textlink="">
      <xdr:nvSpPr>
        <xdr:cNvPr id="4" name="CaixaDeTexto 3">
          <a:hlinkClick xmlns:r="http://schemas.openxmlformats.org/officeDocument/2006/relationships" r:id="rId2"/>
          <a:extLst>
            <a:ext uri="{FF2B5EF4-FFF2-40B4-BE49-F238E27FC236}">
              <a16:creationId xmlns:a16="http://schemas.microsoft.com/office/drawing/2014/main" id="{0357F2F0-9EC4-4049-8EDC-AC8D602AC829}"/>
            </a:ext>
          </a:extLst>
        </xdr:cNvPr>
        <xdr:cNvSpPr txBox="1"/>
      </xdr:nvSpPr>
      <xdr:spPr>
        <a:xfrm>
          <a:off x="4895850" y="95249"/>
          <a:ext cx="923925" cy="219075"/>
        </a:xfrm>
        <a:prstGeom prst="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pt-BR" sz="1200" i="1">
              <a:solidFill>
                <a:schemeClr val="bg1"/>
              </a:solidFill>
            </a:rPr>
            <a:t>i</a:t>
          </a:r>
          <a:r>
            <a:rPr lang="pt-BR" sz="1200" i="0">
              <a:solidFill>
                <a:schemeClr val="bg1"/>
              </a:solidFill>
            </a:rPr>
            <a:t>JAN</a:t>
          </a:r>
          <a:r>
            <a:rPr lang="pt-BR" sz="1200">
              <a:solidFill>
                <a:schemeClr val="bg1"/>
              </a:solidFill>
            </a:rPr>
            <a:t>/2019</a:t>
          </a:r>
          <a:r>
            <a:rPr lang="pt-BR" sz="1200">
              <a:solidFill>
                <a:schemeClr val="bg1"/>
              </a:solidFill>
              <a:latin typeface="Segoe UI Symbol" panose="020B0502040204020203" pitchFamily="34" charset="0"/>
              <a:ea typeface="Segoe UI Symbol" panose="020B0502040204020203" pitchFamily="34" charset="0"/>
            </a:rPr>
            <a:t>⇩</a:t>
          </a:r>
          <a:endParaRPr lang="pt-BR" sz="1200">
            <a:solidFill>
              <a:schemeClr val="bg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7026351-62B8-4927-865E-9947931D4B6C}" name="Tabela2" displayName="Tabela2" ref="A1:B13" totalsRowShown="0" tableBorderDxfId="30">
  <autoFilter ref="A1:B13" xr:uid="{EC3AAD4D-194F-475A-A160-2EB77CAB3B36}"/>
  <tableColumns count="2">
    <tableColumn id="1" xr3:uid="{CCC1D024-DB1E-4473-8053-F23EC1EB03AA}" name="MÊS" dataDxfId="29"/>
    <tableColumn id="2" xr3:uid="{765291E0-A24D-4B3A-9E0C-0EA9BBD7AC5C}" name="MÊS MAIUSCULO" dataDxfId="28">
      <calculatedColumnFormula>UPPER(TEXT(A2,"[$-F900]mmmm"))&amp;" / "&amp;"2019"</calculatedColumnFormula>
    </tableColumn>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959A837-C391-47FF-ACFB-99E714214A24}" name="Tabela4" displayName="Tabela4" ref="E1:F15" totalsRowShown="0" headerRowDxfId="27" dataDxfId="25" headerRowBorderDxfId="26" tableBorderDxfId="24">
  <autoFilter ref="E1:F15" xr:uid="{940F1F75-11A8-4297-8D65-87033649C228}"/>
  <tableColumns count="2">
    <tableColumn id="1" xr3:uid="{A56EA44D-7D2C-45E7-A597-37753A55A19D}" name="HORÁRIOS / CD PERMITIDOS" dataDxfId="23"/>
    <tableColumn id="2" xr3:uid="{196847ED-4B8D-4008-869E-55DFBEF03375}" name="-" dataDxfId="22"/>
  </tableColumns>
  <tableStyleInfo name="TableStyleLight4"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cao.planalto.gov.br/legisla/legislacao.nsf/Viw_Identificacao/DEC%204.836-2003?OpenDocument" TargetMode="External"/><Relationship Id="rId7" Type="http://schemas.openxmlformats.org/officeDocument/2006/relationships/hyperlink" Target="http://www.imprensanacional.gov.br/materia/-/asset_publisher/Kujrw0TZC2Mb/content/id/48447942/do1-2018-11-05-portaria-n-350-de-31-de-outubro-de-2018-48447672" TargetMode="External"/><Relationship Id="rId2" Type="http://schemas.openxmlformats.org/officeDocument/2006/relationships/hyperlink" Target="http://legislacao.planalto.gov.br/legisla/legislacao.nsf/Viw_Identificacao/dec%201.590-1995?OpenDocument" TargetMode="External"/><Relationship Id="rId1" Type="http://schemas.openxmlformats.org/officeDocument/2006/relationships/hyperlink" Target="http://www.imprensanacional.gov.br/materia/-/asset_publisher/Kujrw0TZC2Mb/content/id/40731752/do1-2018-09-13-instrucao-normativa-n-2-de-12-de-setembro-de-2018-40731584" TargetMode="External"/><Relationship Id="rId6" Type="http://schemas.openxmlformats.org/officeDocument/2006/relationships/hyperlink" Target="http://pesquisa.in.gov.br/imprensa/jsp/visualiza/index.jsp?data=29/10/2018&amp;jornal=515&amp;pagina=70&amp;totalArquivos=134" TargetMode="External"/><Relationship Id="rId5" Type="http://schemas.openxmlformats.org/officeDocument/2006/relationships/hyperlink" Target="http://legislacao.planalto.gov.br/legisla/legislacao.nsf/Viw_Identificacao/lei%208.112-1990?OpenDocument" TargetMode="External"/><Relationship Id="rId4" Type="http://schemas.openxmlformats.org/officeDocument/2006/relationships/hyperlink" Target="http://legislacao.planalto.gov.br/legisla/legislacao.nsf/Viw_Identificacao/dec%201.867-1996?OpenDocument" TargetMode="External"/><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uap.ifmt.edu.br/rh/servidor/1852721/" TargetMode="External"/><Relationship Id="rId1" Type="http://schemas.openxmlformats.org/officeDocument/2006/relationships/hyperlink" Target="https://suap.ifmt.edu.br/rh/servidor/17841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BC105-59A9-48C1-84DC-F61D88CB37E5}">
  <sheetPr codeName="Planilha1"/>
  <dimension ref="A1:I17"/>
  <sheetViews>
    <sheetView topLeftCell="XFD1048576" workbookViewId="0">
      <selection activeCell="XFD1048576" sqref="A1:XFD1048576"/>
    </sheetView>
  </sheetViews>
  <sheetFormatPr defaultColWidth="0" defaultRowHeight="15" zeroHeight="1"/>
  <cols>
    <col min="1" max="1" width="15.28515625" hidden="1" customWidth="1"/>
    <col min="2" max="2" width="17.85546875" hidden="1" customWidth="1"/>
    <col min="3" max="4" width="9.140625" hidden="1" customWidth="1"/>
    <col min="5" max="5" width="27.85546875" hidden="1" customWidth="1"/>
    <col min="6" max="6" width="13.5703125" hidden="1" customWidth="1"/>
    <col min="7" max="7" width="9.140625" hidden="1" customWidth="1"/>
    <col min="8" max="8" width="10.7109375" hidden="1" customWidth="1"/>
    <col min="9" max="9" width="28.5703125" hidden="1" customWidth="1"/>
    <col min="10" max="16384" width="9.140625" hidden="1"/>
  </cols>
  <sheetData>
    <row r="1" spans="1:9" hidden="1">
      <c r="A1" t="s">
        <v>24</v>
      </c>
      <c r="B1" t="s">
        <v>25</v>
      </c>
      <c r="E1" s="7" t="s">
        <v>37</v>
      </c>
      <c r="F1" s="8" t="s">
        <v>38</v>
      </c>
      <c r="H1" s="17" t="s">
        <v>54</v>
      </c>
      <c r="I1" s="17" t="s">
        <v>55</v>
      </c>
    </row>
    <row r="2" spans="1:9" hidden="1">
      <c r="A2" s="2">
        <v>42004</v>
      </c>
      <c r="B2" s="6" t="str">
        <f>UPPER(TEXT(A2,"[$-F900]mmmm"))&amp;" / "&amp;"2019"</f>
        <v>JANEIRO / 2019</v>
      </c>
      <c r="E2" s="9">
        <v>0.22916666666666666</v>
      </c>
      <c r="F2" s="10">
        <v>0.625</v>
      </c>
      <c r="H2" s="6">
        <v>42004</v>
      </c>
      <c r="I2" s="5" t="s">
        <v>68</v>
      </c>
    </row>
    <row r="3" spans="1:9" hidden="1">
      <c r="A3" s="2">
        <v>42035</v>
      </c>
      <c r="B3" s="6" t="str">
        <f t="shared" ref="B3:B13" si="0">UPPER(TEXT(A3,"[$-F900]mmmm"))&amp;" / "&amp;"2019"</f>
        <v>FEVEREIRO / 2019</v>
      </c>
      <c r="E3" s="9">
        <v>0.45833333333333331</v>
      </c>
      <c r="F3" s="10">
        <v>0.91666666666666663</v>
      </c>
      <c r="H3" s="130">
        <v>42066</v>
      </c>
      <c r="I3" s="24" t="s">
        <v>56</v>
      </c>
    </row>
    <row r="4" spans="1:9" hidden="1">
      <c r="A4" s="2">
        <v>42063</v>
      </c>
      <c r="B4" s="6" t="str">
        <f t="shared" si="0"/>
        <v>MARÇO / 2019</v>
      </c>
      <c r="E4" s="11" t="s">
        <v>20</v>
      </c>
      <c r="F4" s="13">
        <v>0.9375</v>
      </c>
      <c r="H4" s="6">
        <v>42067</v>
      </c>
      <c r="I4" s="5" t="s">
        <v>56</v>
      </c>
    </row>
    <row r="5" spans="1:9" hidden="1">
      <c r="A5" s="2">
        <v>42094</v>
      </c>
      <c r="B5" s="6" t="str">
        <f t="shared" si="0"/>
        <v>ABRIL / 2019</v>
      </c>
      <c r="E5" s="11" t="s">
        <v>26</v>
      </c>
      <c r="F5" s="12"/>
      <c r="H5" s="6">
        <v>42101</v>
      </c>
      <c r="I5" s="5" t="s">
        <v>58</v>
      </c>
    </row>
    <row r="6" spans="1:9" hidden="1">
      <c r="A6" s="2">
        <v>42124</v>
      </c>
      <c r="B6" s="6" t="str">
        <f t="shared" si="0"/>
        <v>MAIO / 2019</v>
      </c>
      <c r="E6" s="11" t="s">
        <v>27</v>
      </c>
      <c r="F6" s="12"/>
      <c r="H6" s="6">
        <v>42112</v>
      </c>
      <c r="I6" s="5" t="s">
        <v>57</v>
      </c>
    </row>
    <row r="7" spans="1:9" hidden="1">
      <c r="A7" s="2">
        <v>42155</v>
      </c>
      <c r="B7" s="6" t="str">
        <f t="shared" si="0"/>
        <v>JUNHO / 2019</v>
      </c>
      <c r="E7" s="11" t="s">
        <v>28</v>
      </c>
      <c r="F7" s="12"/>
      <c r="H7" s="6">
        <v>42114</v>
      </c>
      <c r="I7" s="5" t="s">
        <v>593</v>
      </c>
    </row>
    <row r="8" spans="1:9" hidden="1">
      <c r="A8" s="2">
        <v>42185</v>
      </c>
      <c r="B8" s="6" t="str">
        <f t="shared" si="0"/>
        <v>JULHO / 2019</v>
      </c>
      <c r="E8" s="11" t="s">
        <v>29</v>
      </c>
      <c r="F8" s="12"/>
      <c r="H8" s="6">
        <v>42124</v>
      </c>
      <c r="I8" s="5" t="s">
        <v>59</v>
      </c>
    </row>
    <row r="9" spans="1:9" hidden="1">
      <c r="A9" s="2">
        <v>42216</v>
      </c>
      <c r="B9" s="6" t="str">
        <f t="shared" si="0"/>
        <v>AGOSTO / 2019</v>
      </c>
      <c r="E9" s="11" t="s">
        <v>30</v>
      </c>
      <c r="F9" s="12"/>
      <c r="H9" s="6">
        <v>42174</v>
      </c>
      <c r="I9" s="5" t="s">
        <v>69</v>
      </c>
    </row>
    <row r="10" spans="1:9" hidden="1">
      <c r="A10" s="2">
        <v>42247</v>
      </c>
      <c r="B10" s="6" t="str">
        <f t="shared" si="0"/>
        <v>SETEMBRO / 2019</v>
      </c>
      <c r="E10" s="11" t="s">
        <v>31</v>
      </c>
      <c r="F10" s="12"/>
      <c r="H10" s="6">
        <v>42253</v>
      </c>
      <c r="I10" s="5" t="s">
        <v>60</v>
      </c>
    </row>
    <row r="11" spans="1:9" hidden="1">
      <c r="A11" s="2">
        <v>42277</v>
      </c>
      <c r="B11" s="6" t="str">
        <f t="shared" si="0"/>
        <v>OUTUBRO / 2019</v>
      </c>
      <c r="E11" s="11" t="s">
        <v>32</v>
      </c>
      <c r="F11" s="12"/>
      <c r="H11" s="6">
        <v>42288</v>
      </c>
      <c r="I11" s="5" t="s">
        <v>61</v>
      </c>
    </row>
    <row r="12" spans="1:9" hidden="1">
      <c r="A12" s="2">
        <v>42308</v>
      </c>
      <c r="B12" s="6" t="str">
        <f t="shared" si="0"/>
        <v>NOVEMBRO / 2019</v>
      </c>
      <c r="E12" s="11" t="s">
        <v>33</v>
      </c>
      <c r="F12" s="12"/>
      <c r="H12" s="6">
        <v>42304</v>
      </c>
      <c r="I12" s="5" t="s">
        <v>62</v>
      </c>
    </row>
    <row r="13" spans="1:9" hidden="1">
      <c r="A13" s="2">
        <v>42338</v>
      </c>
      <c r="B13" s="6" t="str">
        <f t="shared" si="0"/>
        <v>DEZEMBRO / 2019</v>
      </c>
      <c r="E13" s="11" t="s">
        <v>34</v>
      </c>
      <c r="F13" s="12"/>
      <c r="H13" s="6">
        <v>42309</v>
      </c>
      <c r="I13" s="5" t="s">
        <v>63</v>
      </c>
    </row>
    <row r="14" spans="1:9" hidden="1">
      <c r="A14" s="1"/>
      <c r="E14" s="11" t="s">
        <v>35</v>
      </c>
      <c r="F14" s="12"/>
      <c r="H14" s="6">
        <v>42322</v>
      </c>
      <c r="I14" s="5" t="s">
        <v>64</v>
      </c>
    </row>
    <row r="15" spans="1:9" hidden="1">
      <c r="A15" s="1"/>
      <c r="E15" s="11" t="s">
        <v>36</v>
      </c>
      <c r="F15" s="12"/>
      <c r="H15" s="6">
        <v>42327</v>
      </c>
      <c r="I15" s="5" t="s">
        <v>65</v>
      </c>
    </row>
    <row r="16" spans="1:9" hidden="1">
      <c r="H16" s="6">
        <v>42345</v>
      </c>
      <c r="I16" s="5" t="s">
        <v>66</v>
      </c>
    </row>
    <row r="17" spans="8:9" hidden="1">
      <c r="H17" s="6">
        <v>42362</v>
      </c>
      <c r="I17" s="5" t="s">
        <v>67</v>
      </c>
    </row>
  </sheetData>
  <sheetProtection algorithmName="SHA-512" hashValue="PpxjNwuPNsnLR1x7oCz/slJ+Bts1C32SFcnVrHv4zJ9o7/TC19Avs/SzpaDwW7KPHL84wr75bc5io5iTdbyMaA==" saltValue="u5WSQlbQeWCVJmPXpeVSEg==" spinCount="100000" sheet="1" objects="1" scenarios="1" selectLockedCells="1"/>
  <pageMargins left="0.511811024" right="0.511811024" top="0.78740157499999996" bottom="0.78740157499999996" header="0.31496062000000002" footer="0.31496062000000002"/>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10C8B-7749-4CD2-8D50-6EA97AEC8A8B}">
  <sheetPr codeName="Planilha5">
    <pageSetUpPr fitToPage="1"/>
  </sheetPr>
  <dimension ref="A1:S45"/>
  <sheetViews>
    <sheetView showGridLines="0" showRowColHeaders="0" tabSelected="1" zoomScaleNormal="100" workbookViewId="0">
      <selection activeCell="D2" sqref="D2:E2"/>
    </sheetView>
  </sheetViews>
  <sheetFormatPr defaultColWidth="0" defaultRowHeight="15" zeroHeight="1"/>
  <cols>
    <col min="1" max="1" width="17.42578125" customWidth="1"/>
    <col min="2" max="2" width="20.5703125" customWidth="1"/>
    <col min="3" max="3" width="11.5703125" customWidth="1"/>
    <col min="4" max="4" width="11.7109375" customWidth="1"/>
    <col min="5" max="5" width="12.85546875" customWidth="1"/>
    <col min="6" max="8" width="12.7109375" customWidth="1"/>
    <col min="9" max="9" width="12.28515625" customWidth="1"/>
    <col min="10" max="10" width="12.7109375" customWidth="1"/>
    <col min="11" max="12" width="10.5703125" customWidth="1"/>
    <col min="13" max="13" width="11.140625" customWidth="1"/>
    <col min="14" max="14" width="36.7109375" customWidth="1"/>
    <col min="15" max="15" width="14" customWidth="1"/>
    <col min="16" max="16" width="17.7109375" customWidth="1"/>
    <col min="17" max="17" width="9.140625" customWidth="1"/>
    <col min="18" max="16384" width="9.140625" hidden="1"/>
  </cols>
  <sheetData>
    <row r="1" spans="1:19" ht="26.25" customHeight="1" thickTop="1" thickBot="1">
      <c r="A1" s="47"/>
      <c r="B1" s="48"/>
      <c r="C1" s="49" t="s">
        <v>4</v>
      </c>
      <c r="D1" s="140" t="s">
        <v>618</v>
      </c>
      <c r="E1" s="141"/>
      <c r="F1" s="50"/>
      <c r="G1" s="47"/>
      <c r="H1" s="51" t="s">
        <v>11</v>
      </c>
      <c r="I1" s="47"/>
      <c r="J1" s="47"/>
      <c r="K1" s="47"/>
      <c r="L1" s="47"/>
      <c r="M1" s="47"/>
      <c r="N1" s="47"/>
      <c r="O1" s="47"/>
      <c r="P1" s="47"/>
    </row>
    <row r="2" spans="1:19" ht="20.25" thickTop="1" thickBot="1">
      <c r="A2" s="47"/>
      <c r="B2" s="47"/>
      <c r="C2" s="52" t="s">
        <v>52</v>
      </c>
      <c r="D2" s="142"/>
      <c r="E2" s="143"/>
      <c r="F2" s="53" t="s">
        <v>42</v>
      </c>
      <c r="G2" s="113" t="str">
        <f>IF(IFERROR(INDEX(Planilha3!$L$2:$L$158,MATCH(FREQUÊNCIA!$D$2,Planilha3!$A$2:$A$158,0)),"")=0,"",IFERROR(INDEX(Planilha3!$L$2:$L$158,MATCH(FREQUÊNCIA!$D$2,Planilha3!$A$2:$A$158,0)),""))</f>
        <v/>
      </c>
      <c r="H2" s="49" t="s">
        <v>45</v>
      </c>
      <c r="I2" s="114" t="str">
        <f>IFERROR(INDEX(Planilha3!$M$2:$M$158,MATCH(FREQUÊNCIA!$D$2,Planilha3!$A$2:$A$158,0)),"")</f>
        <v/>
      </c>
      <c r="J2" s="49" t="s">
        <v>43</v>
      </c>
      <c r="K2" s="115" t="str">
        <f>IFERROR(INDEX(Planilha3!$F$2:$F$158,MATCH(FREQUÊNCIA!$D$2,Planilha3!$A$2:$A$158,0)),"")</f>
        <v/>
      </c>
      <c r="L2" s="54" t="s">
        <v>3</v>
      </c>
      <c r="M2" s="138" t="str">
        <f>IFERROR(INDEX(Planilha3!$G$2:$G$158,MATCH(FREQUÊNCIA!$D$2,Planilha3!$A$2:$A$158,0)),"")</f>
        <v/>
      </c>
      <c r="N2" s="138"/>
      <c r="O2" s="138"/>
      <c r="P2" s="138"/>
    </row>
    <row r="3" spans="1:19" ht="20.25" thickTop="1" thickBot="1">
      <c r="A3" s="55" t="s">
        <v>2</v>
      </c>
      <c r="B3" s="146" t="str">
        <f>IFERROR(INDEX(Planilha3!$B$2:$B$158,MATCH(FREQUÊNCIA!$D$2,Planilha3!$A$2:$A$158,0)),"")</f>
        <v/>
      </c>
      <c r="C3" s="146"/>
      <c r="D3" s="146"/>
      <c r="E3" s="147"/>
      <c r="F3" s="56" t="s">
        <v>7</v>
      </c>
      <c r="G3" s="148" t="str">
        <f>IFERROR(INDEX(Planilha3!$D$2:$D$158,MATCH(FREQUÊNCIA!$D$2,Planilha3!$A$2:$A$158,0)),"")</f>
        <v/>
      </c>
      <c r="H3" s="149"/>
      <c r="I3" s="149"/>
      <c r="J3" s="150"/>
      <c r="K3" s="57" t="s">
        <v>44</v>
      </c>
      <c r="L3" s="116" t="str">
        <f>IFERROR(INDEX(Planilha3!$E$2:$E$158,MATCH(FREQUÊNCIA!$D$2,Planilha3!$A$2:$A$158,0)),"")</f>
        <v/>
      </c>
      <c r="M3" s="58" t="s">
        <v>53</v>
      </c>
      <c r="N3" s="139" t="str">
        <f>IF(IFERROR(INDEX(Planilha3!$J$2:$J$158,MATCH(FREQUÊNCIA!$D$2,Planilha3!$A$2:$A$158,0)),"")=0,"",IFERROR(INDEX(Planilha3!$J$2:$J$158,MATCH(FREQUÊNCIA!$D$2,Planilha3!$A$2:$A$158,0)),""))</f>
        <v/>
      </c>
      <c r="O3" s="139"/>
      <c r="P3" s="139"/>
    </row>
    <row r="4" spans="1:19" ht="20.25" thickTop="1" thickBot="1">
      <c r="A4" s="132"/>
      <c r="B4" s="47"/>
      <c r="C4" s="59"/>
      <c r="D4" s="60"/>
      <c r="E4" s="60"/>
      <c r="F4" s="61"/>
      <c r="G4" s="47"/>
      <c r="H4" s="62"/>
      <c r="I4" s="54" t="s">
        <v>5</v>
      </c>
      <c r="J4" s="138" t="str">
        <f>IF(IFERROR(INDEX(Planilha3!$K$2:$K$158,MATCH(FREQUÊNCIA!$D$2,Planilha3!$A$2:$A$158,0)),"")=0,"",IFERROR(INDEX(Planilha3!$K$2:$K$158,MATCH(FREQUÊNCIA!$D$2,Planilha3!$A$2:$A$158,0)),""))</f>
        <v/>
      </c>
      <c r="K4" s="138"/>
      <c r="L4" s="138"/>
      <c r="M4" s="138"/>
      <c r="N4" s="138"/>
      <c r="O4" s="138"/>
      <c r="P4" s="138"/>
    </row>
    <row r="5" spans="1:19" ht="22.5" thickTop="1" thickBot="1">
      <c r="A5" s="15" t="s">
        <v>39</v>
      </c>
      <c r="B5" s="16"/>
      <c r="C5" s="16" t="s">
        <v>40</v>
      </c>
      <c r="D5" s="16"/>
      <c r="E5" s="16"/>
      <c r="F5" s="16" t="s">
        <v>41</v>
      </c>
      <c r="G5" s="16"/>
      <c r="H5" s="16"/>
      <c r="I5" s="3"/>
      <c r="J5" s="29" t="s">
        <v>144</v>
      </c>
      <c r="K5" s="30" t="str">
        <f>IFERROR(INDEX(Planilha3!$H$2:$H$158,MATCH(FREQUÊNCIA!$D$2,Planilha3!$A$2:$A$158,0)),"")&amp;" "&amp;IFERROR(INDEX(Planilha3!$I$2:$I$158,MATCH(FREQUÊNCIA!$D$2,Planilha3!$A$2:$A$158,0)),"")</f>
        <v xml:space="preserve"> </v>
      </c>
      <c r="L5" s="31"/>
      <c r="M5" s="31"/>
      <c r="N5" s="32"/>
      <c r="O5" s="4"/>
      <c r="P5" s="4"/>
    </row>
    <row r="6" spans="1:19" ht="22.5" customHeight="1" thickTop="1" thickBot="1">
      <c r="A6" s="33" t="s">
        <v>0</v>
      </c>
      <c r="B6" s="34" t="s">
        <v>1</v>
      </c>
      <c r="C6" s="35" t="s">
        <v>13</v>
      </c>
      <c r="D6" s="35" t="s">
        <v>12</v>
      </c>
      <c r="E6" s="35" t="s">
        <v>14</v>
      </c>
      <c r="F6" s="35" t="s">
        <v>15</v>
      </c>
      <c r="G6" s="35" t="s">
        <v>16</v>
      </c>
      <c r="H6" s="35" t="s">
        <v>17</v>
      </c>
      <c r="I6" s="36" t="s">
        <v>18</v>
      </c>
      <c r="J6" s="36" t="s">
        <v>19</v>
      </c>
      <c r="K6" s="151" t="s">
        <v>21</v>
      </c>
      <c r="L6" s="152"/>
      <c r="M6" s="153"/>
      <c r="N6" s="37" t="s">
        <v>22</v>
      </c>
      <c r="O6" s="144" t="s">
        <v>23</v>
      </c>
      <c r="P6" s="145"/>
      <c r="R6" s="23" t="s">
        <v>214</v>
      </c>
      <c r="S6" t="s">
        <v>213</v>
      </c>
    </row>
    <row r="7" spans="1:19" ht="20.25" thickTop="1">
      <c r="A7" s="38">
        <f>EDATE(D1,0)</f>
        <v>42063</v>
      </c>
      <c r="B7" s="39" t="str">
        <f>IFERROR(IF(WEEKDAY(A7,2)=1,"Segunda - Feira",IF(WEEKDAY(A7,2)=2,"Terça - Feira",IF(WEEKDAY(A7,2)=3,"Quarta - Feira",IF(WEEKDAY(A7,2)=4,"Quinta - Feira",IF(WEEKDAY(A7,2)=5,"Sexta - Feira",IF(WEEKDAY(A7,2)=6,"Sábado",IF(WEEKDAY(A7,2)=7,"Domingo",""))))))),"")</f>
        <v>Sexta - Feira</v>
      </c>
      <c r="C7" s="40"/>
      <c r="D7" s="40"/>
      <c r="E7" s="41" t="str">
        <f>IFERROR(IF(AND(ISTEXT(N7),C7=""),"--:--",IF(D7="","",D7+$I$2)),"")</f>
        <v/>
      </c>
      <c r="F7" s="40"/>
      <c r="G7" s="42" t="str">
        <f>IFERROR(IF(AND(ISTEXT(N7),F7=""),"--:--",IF(F7="","",IF(ISNUMBER(E7),$K$2-(D7-C7)+F7,F7+$K$2))),"")</f>
        <v/>
      </c>
      <c r="H7" s="40"/>
      <c r="I7" s="43" t="str">
        <f>IF(AND(E7="",G7=""),"",
IF(AND(E7="--:--",OR(G7="",G7="--:--")),"0:00",
IF(AND(G7="--:--",E7=""),"0:00",
IF(AND(ISNUMBER(E7),OR(AND(ISNUMBER(G7),H7=""),G7="",G7="--:--")),(D7-C7),
IF(AND(ISNUMBER(E7),ISNUMBER(G7),ISNUMBER(H7)),(D7-C7)+(H7-F7),
IF(AND(OR(E7="",E7="--:--"),ISNUMBER(G7),ISNUMBER(H7)),(H7-F7),""))))))</f>
        <v/>
      </c>
      <c r="J7" s="43" t="str">
        <f>IFERROR(IF(I7="","",I7-$K$2),"")</f>
        <v/>
      </c>
      <c r="K7" s="137" t="str">
        <f>IFERROR(IF(OR(C7="FA",F7="FA"),"Falta - EST",INDEX(Planilha2!$I$2:$I$17,MATCH(FREQUÊNCIA!A7,Planilha2!$H$2:$H$17,0))),"")</f>
        <v/>
      </c>
      <c r="L7" s="137"/>
      <c r="M7" s="137"/>
      <c r="N7" s="77"/>
      <c r="O7" s="135"/>
      <c r="P7" s="135"/>
      <c r="R7" s="24" t="str">
        <f t="shared" ref="R7:R37" si="0">IF(AND(OR(B7="Sábado",B7="Domingo"),LEN(K7)&gt;11),"SIM","NÃO")</f>
        <v>NÃO</v>
      </c>
      <c r="S7" t="str">
        <f>IF(OR(N7=Planilha3!$O$2,N7=Planilha3!$O$3,N7=Planilha3!$O$36,N7=Planilha3!$O$38,N7=Planilha3!$O$60,N7=Planilha3!$O$64),"SIM","NÃO")</f>
        <v>NÃO</v>
      </c>
    </row>
    <row r="8" spans="1:19" ht="19.5">
      <c r="A8" s="44">
        <f t="shared" ref="A8:A37" si="1">IFERROR(IF(MONTH(DATE(YEAR(A7),MONTH(A7),DAY(A7)+1))&gt;MONTH($D$1),"",DATE(YEAR(A7),MONTH(A7),DAY(A7)+1)),"")</f>
        <v>42064</v>
      </c>
      <c r="B8" s="45" t="str">
        <f t="shared" ref="B8:B37" si="2">IFERROR(IF(WEEKDAY(A8,2)=1,"Segunda - Feira",IF(WEEKDAY(A8,2)=2,"Terça - Feira",IF(WEEKDAY(A8,2)=3,"Quarta - Feira",IF(WEEKDAY(A8,2)=4,"Quinta - Feira",IF(WEEKDAY(A8,2)=5,"Sexta - Feira",IF(WEEKDAY(A8,2)=6,"Sábado",IF(WEEKDAY(A8,2)=7,"Domingo",""))))))),"")</f>
        <v>Sábado</v>
      </c>
      <c r="C8" s="40"/>
      <c r="D8" s="40"/>
      <c r="E8" s="41" t="str">
        <f t="shared" ref="E8:E37" si="3">IFERROR(IF(AND(ISTEXT(N8),C8=""),"--:--",IF(D8="","",D8+$I$2)),"")</f>
        <v/>
      </c>
      <c r="F8" s="46"/>
      <c r="G8" s="42" t="str">
        <f t="shared" ref="G8:G37" si="4">IFERROR(IF(AND(ISTEXT(N8),F8=""),"--:--",IF(F8="","",IF(ISNUMBER(E8),$K$2-(D8-C8)+F8,F8+$K$2))),"")</f>
        <v/>
      </c>
      <c r="H8" s="46"/>
      <c r="I8" s="43" t="str">
        <f t="shared" ref="I8:I37" si="5">IF(AND(E8="",G8=""),"",
IF(AND(E8="--:--",OR(G8="",G8="--:--")),"0:00",
IF(AND(G8="--:--",E8=""),"0:00",
IF(AND(ISNUMBER(E8),OR(AND(ISNUMBER(G8),H8=""),G8="",G8="--:--")),(D8-C8),
IF(AND(ISNUMBER(E8),ISNUMBER(G8),ISNUMBER(H8)),(D8-C8)+(H8-F8),
IF(AND(OR(E8="",E8="--:--"),ISNUMBER(G8),ISNUMBER(H8)),(H8-F8),""))))))</f>
        <v/>
      </c>
      <c r="J8" s="43" t="str">
        <f t="shared" ref="J8:J37" si="6">IFERROR(IF(I8="","",I8-$K$2),"")</f>
        <v/>
      </c>
      <c r="K8" s="137" t="str">
        <f>IFERROR(IF(OR(C8="FA",F8="FA"),"Falta - EST",INDEX(Planilha2!$I$2:$I$17,MATCH(FREQUÊNCIA!A8,Planilha2!$H$2:$H$17,0))),"")</f>
        <v/>
      </c>
      <c r="L8" s="137"/>
      <c r="M8" s="137"/>
      <c r="N8" s="76"/>
      <c r="O8" s="135"/>
      <c r="P8" s="135"/>
      <c r="R8" s="24" t="str">
        <f t="shared" si="0"/>
        <v>NÃO</v>
      </c>
      <c r="S8" t="str">
        <f>IF(OR(N8=Planilha3!$O$2,N8=Planilha3!$O$3,N8=Planilha3!$O$36,N8=Planilha3!$O$38,N8=Planilha3!$O$60,N8=Planilha3!$O$64),"SIM","NÃO")</f>
        <v>NÃO</v>
      </c>
    </row>
    <row r="9" spans="1:19" ht="19.5">
      <c r="A9" s="44">
        <f t="shared" si="1"/>
        <v>42065</v>
      </c>
      <c r="B9" s="45" t="str">
        <f t="shared" si="2"/>
        <v>Domingo</v>
      </c>
      <c r="C9" s="40"/>
      <c r="D9" s="46"/>
      <c r="E9" s="41" t="str">
        <f t="shared" si="3"/>
        <v/>
      </c>
      <c r="F9" s="46"/>
      <c r="G9" s="42" t="str">
        <f t="shared" si="4"/>
        <v/>
      </c>
      <c r="H9" s="46"/>
      <c r="I9" s="43" t="str">
        <f>IF(AND(E9="",G9=""),"",
IF(AND(E9="--:--",OR(G9="",G9="--:--")),"0:00",
IF(AND(G9="--:--",E9=""),"0:00",
IF(AND(ISNUMBER(E9),OR(AND(ISNUMBER(G9),H9=""),G9="",G9="--:--")),(D9-C9),
IF(AND(ISNUMBER(E9),ISNUMBER(G9),ISNUMBER(H9)),(D9-C9)+(H9-F9),
IF(AND(OR(E9="",E9="--:--"),ISNUMBER(G9),ISNUMBER(H9)),(H9-F9),""))))))</f>
        <v/>
      </c>
      <c r="J9" s="43" t="str">
        <f t="shared" si="6"/>
        <v/>
      </c>
      <c r="K9" s="137" t="str">
        <f>IFERROR(IF(OR(C9="FA",F9="FA"),"Falta - EST",INDEX(Planilha2!$I$2:$I$17,MATCH(FREQUÊNCIA!A9,Planilha2!$H$2:$H$17,0))),"")</f>
        <v/>
      </c>
      <c r="L9" s="137"/>
      <c r="M9" s="137"/>
      <c r="N9" s="76"/>
      <c r="O9" s="135"/>
      <c r="P9" s="135"/>
      <c r="R9" s="24" t="str">
        <f t="shared" si="0"/>
        <v>NÃO</v>
      </c>
      <c r="S9" t="str">
        <f>IF(OR(N9=Planilha3!$O$2,N9=Planilha3!$O$3,N9=Planilha3!$O$36,N9=Planilha3!$O$38,N9=Planilha3!$O$60,N9=Planilha3!$O$64),"SIM","NÃO")</f>
        <v>NÃO</v>
      </c>
    </row>
    <row r="10" spans="1:19" ht="19.5">
      <c r="A10" s="44">
        <f t="shared" si="1"/>
        <v>42066</v>
      </c>
      <c r="B10" s="45" t="str">
        <f t="shared" si="2"/>
        <v>Segunda - Feira</v>
      </c>
      <c r="C10" s="40"/>
      <c r="D10" s="46"/>
      <c r="E10" s="41" t="str">
        <f t="shared" si="3"/>
        <v/>
      </c>
      <c r="F10" s="46"/>
      <c r="G10" s="42" t="str">
        <f t="shared" si="4"/>
        <v/>
      </c>
      <c r="H10" s="46"/>
      <c r="I10" s="43" t="str">
        <f>IF(AND(E10="",G10=""),"",
IF(AND(E10="--:--",OR(G10="",G10="--:--")),"0:00",
IF(AND(G10="--:--",E10=""),"0:00",
IF(AND(ISNUMBER(E10),OR(AND(ISNUMBER(G10),H10=""),G10="",G10="--:--")),(D10-C10),
IF(AND(ISNUMBER(E10),ISNUMBER(G10),ISNUMBER(H10)),(D10-C10)+(H10-F10),
IF(AND(OR(E10="",E10="--:--"),ISNUMBER(G10),ISNUMBER(H10)),(H10-F10),""))))))</f>
        <v/>
      </c>
      <c r="J10" s="43" t="str">
        <f t="shared" si="6"/>
        <v/>
      </c>
      <c r="K10" s="137" t="str">
        <f>IFERROR(IF(OR(C10="FA",F10="FA"),"Falta - EST",INDEX(Planilha2!$I$2:$I$17,MATCH(FREQUÊNCIA!A10,Planilha2!$H$2:$H$17,0))),"")</f>
        <v>PF - Carnaval</v>
      </c>
      <c r="L10" s="137"/>
      <c r="M10" s="137"/>
      <c r="N10" s="76"/>
      <c r="O10" s="135"/>
      <c r="P10" s="135"/>
      <c r="R10" s="24" t="str">
        <f t="shared" si="0"/>
        <v>NÃO</v>
      </c>
      <c r="S10" t="str">
        <f>IF(OR(N10=Planilha3!$O$2,N10=Planilha3!$O$3,N10=Planilha3!$O$36,N10=Planilha3!$O$38,N10=Planilha3!$O$60,N10=Planilha3!$O$64),"SIM","NÃO")</f>
        <v>NÃO</v>
      </c>
    </row>
    <row r="11" spans="1:19" ht="19.5">
      <c r="A11" s="44">
        <f t="shared" si="1"/>
        <v>42067</v>
      </c>
      <c r="B11" s="45" t="str">
        <f t="shared" si="2"/>
        <v>Terça - Feira</v>
      </c>
      <c r="C11" s="40"/>
      <c r="D11" s="46"/>
      <c r="E11" s="41" t="str">
        <f t="shared" si="3"/>
        <v/>
      </c>
      <c r="F11" s="46"/>
      <c r="G11" s="42" t="str">
        <f t="shared" si="4"/>
        <v/>
      </c>
      <c r="H11" s="46"/>
      <c r="I11" s="43" t="str">
        <f t="shared" si="5"/>
        <v/>
      </c>
      <c r="J11" s="43" t="str">
        <f t="shared" si="6"/>
        <v/>
      </c>
      <c r="K11" s="137" t="str">
        <f>IFERROR(IF(OR(C11="FA",F11="FA"),"Falta - EST",INDEX(Planilha2!$I$2:$I$17,MATCH(FREQUÊNCIA!A11,Planilha2!$H$2:$H$17,0))),"")</f>
        <v>PF - Carnaval</v>
      </c>
      <c r="L11" s="137"/>
      <c r="M11" s="137"/>
      <c r="N11" s="76"/>
      <c r="O11" s="135"/>
      <c r="P11" s="135"/>
      <c r="R11" s="24" t="str">
        <f t="shared" si="0"/>
        <v>NÃO</v>
      </c>
      <c r="S11" t="str">
        <f>IF(OR(N11=Planilha3!$O$2,N11=Planilha3!$O$3,N11=Planilha3!$O$36,N11=Planilha3!$O$38,N11=Planilha3!$O$60,N11=Planilha3!$O$64),"SIM","NÃO")</f>
        <v>NÃO</v>
      </c>
    </row>
    <row r="12" spans="1:19" ht="19.5">
      <c r="A12" s="44">
        <f t="shared" si="1"/>
        <v>42068</v>
      </c>
      <c r="B12" s="45" t="str">
        <f t="shared" si="2"/>
        <v>Quarta - Feira</v>
      </c>
      <c r="C12" s="40"/>
      <c r="D12" s="46"/>
      <c r="E12" s="41" t="str">
        <f t="shared" si="3"/>
        <v>--:--</v>
      </c>
      <c r="F12" s="46"/>
      <c r="G12" s="42" t="str">
        <f t="shared" si="4"/>
        <v>--:--</v>
      </c>
      <c r="H12" s="46"/>
      <c r="I12" s="43" t="str">
        <f t="shared" si="5"/>
        <v>0:00</v>
      </c>
      <c r="J12" s="43" t="str">
        <f t="shared" si="6"/>
        <v/>
      </c>
      <c r="K12" s="137" t="str">
        <f>IFERROR(IF(OR(C12="FA",F12="FA"),"Falta - EST",INDEX(Planilha2!$I$2:$I$17,MATCH(FREQUÊNCIA!A12,Planilha2!$H$2:$H$17,0))),"")</f>
        <v/>
      </c>
      <c r="L12" s="137"/>
      <c r="M12" s="137"/>
      <c r="N12" s="76" t="s">
        <v>203</v>
      </c>
      <c r="O12" s="135"/>
      <c r="P12" s="135"/>
      <c r="R12" s="24" t="str">
        <f t="shared" si="0"/>
        <v>NÃO</v>
      </c>
      <c r="S12" t="str">
        <f>IF(OR(N12=Planilha3!$O$2,N12=Planilha3!$O$3,N12=Planilha3!$O$36,N12=Planilha3!$O$38,N12=Planilha3!$O$60,N12=Planilha3!$O$64),"SIM","NÃO")</f>
        <v>NÃO</v>
      </c>
    </row>
    <row r="13" spans="1:19" ht="19.5">
      <c r="A13" s="44">
        <f t="shared" si="1"/>
        <v>42069</v>
      </c>
      <c r="B13" s="45" t="str">
        <f t="shared" si="2"/>
        <v>Quinta - Feira</v>
      </c>
      <c r="C13" s="40"/>
      <c r="D13" s="46"/>
      <c r="E13" s="41" t="str">
        <f t="shared" si="3"/>
        <v/>
      </c>
      <c r="F13" s="46"/>
      <c r="G13" s="42" t="str">
        <f t="shared" si="4"/>
        <v/>
      </c>
      <c r="H13" s="46"/>
      <c r="I13" s="43" t="str">
        <f t="shared" si="5"/>
        <v/>
      </c>
      <c r="J13" s="43" t="str">
        <f t="shared" si="6"/>
        <v/>
      </c>
      <c r="K13" s="137" t="str">
        <f>IFERROR(IF(OR(C13="FA",F13="FA"),"Falta - EST",INDEX(Planilha2!$I$2:$I$17,MATCH(FREQUÊNCIA!A13,Planilha2!$H$2:$H$17,0))),"")</f>
        <v/>
      </c>
      <c r="L13" s="137"/>
      <c r="M13" s="137"/>
      <c r="N13" s="76"/>
      <c r="O13" s="135"/>
      <c r="P13" s="135"/>
      <c r="R13" s="24" t="str">
        <f t="shared" si="0"/>
        <v>NÃO</v>
      </c>
      <c r="S13" t="str">
        <f>IF(OR(N13=Planilha3!$O$2,N13=Planilha3!$O$3,N13=Planilha3!$O$36,N13=Planilha3!$O$38,N13=Planilha3!$O$60,N13=Planilha3!$O$64),"SIM","NÃO")</f>
        <v>NÃO</v>
      </c>
    </row>
    <row r="14" spans="1:19" ht="19.5">
      <c r="A14" s="44">
        <f t="shared" si="1"/>
        <v>42070</v>
      </c>
      <c r="B14" s="45" t="str">
        <f t="shared" si="2"/>
        <v>Sexta - Feira</v>
      </c>
      <c r="C14" s="40"/>
      <c r="D14" s="46"/>
      <c r="E14" s="41" t="str">
        <f t="shared" si="3"/>
        <v/>
      </c>
      <c r="F14" s="46"/>
      <c r="G14" s="42" t="str">
        <f t="shared" si="4"/>
        <v/>
      </c>
      <c r="H14" s="46"/>
      <c r="I14" s="43" t="str">
        <f t="shared" si="5"/>
        <v/>
      </c>
      <c r="J14" s="43" t="str">
        <f t="shared" si="6"/>
        <v/>
      </c>
      <c r="K14" s="137" t="str">
        <f>IFERROR(IF(OR(C14="FA",F14="FA"),"Falta - EST",INDEX(Planilha2!$I$2:$I$17,MATCH(FREQUÊNCIA!A14,Planilha2!$H$2:$H$17,0))),"")</f>
        <v/>
      </c>
      <c r="L14" s="137"/>
      <c r="M14" s="137"/>
      <c r="N14" s="76"/>
      <c r="O14" s="135"/>
      <c r="P14" s="135"/>
      <c r="R14" s="24" t="str">
        <f t="shared" si="0"/>
        <v>NÃO</v>
      </c>
      <c r="S14" t="str">
        <f>IF(OR(N14=Planilha3!$O$2,N14=Planilha3!$O$3,N14=Planilha3!$O$36,N14=Planilha3!$O$38,N14=Planilha3!$O$60,N14=Planilha3!$O$64),"SIM","NÃO")</f>
        <v>NÃO</v>
      </c>
    </row>
    <row r="15" spans="1:19" ht="19.5">
      <c r="A15" s="44">
        <f t="shared" si="1"/>
        <v>42071</v>
      </c>
      <c r="B15" s="45" t="str">
        <f t="shared" si="2"/>
        <v>Sábado</v>
      </c>
      <c r="C15" s="40"/>
      <c r="D15" s="46"/>
      <c r="E15" s="41" t="str">
        <f t="shared" si="3"/>
        <v/>
      </c>
      <c r="F15" s="46"/>
      <c r="G15" s="42" t="str">
        <f t="shared" si="4"/>
        <v/>
      </c>
      <c r="H15" s="46"/>
      <c r="I15" s="43" t="str">
        <f t="shared" si="5"/>
        <v/>
      </c>
      <c r="J15" s="43" t="str">
        <f t="shared" si="6"/>
        <v/>
      </c>
      <c r="K15" s="137" t="str">
        <f>IFERROR(IF(OR(C15="FA",F15="FA"),"Falta - EST",INDEX(Planilha2!$I$2:$I$17,MATCH(FREQUÊNCIA!A15,Planilha2!$H$2:$H$17,0))),"")</f>
        <v/>
      </c>
      <c r="L15" s="137"/>
      <c r="M15" s="137"/>
      <c r="N15" s="76"/>
      <c r="O15" s="135"/>
      <c r="P15" s="135"/>
      <c r="R15" s="24" t="str">
        <f t="shared" si="0"/>
        <v>NÃO</v>
      </c>
      <c r="S15" t="str">
        <f>IF(OR(N15=Planilha3!$O$2,N15=Planilha3!$O$3,N15=Planilha3!$O$36,N15=Planilha3!$O$38,N15=Planilha3!$O$60,N15=Planilha3!$O$64),"SIM","NÃO")</f>
        <v>NÃO</v>
      </c>
    </row>
    <row r="16" spans="1:19" ht="19.5">
      <c r="A16" s="44">
        <f t="shared" si="1"/>
        <v>42072</v>
      </c>
      <c r="B16" s="45" t="str">
        <f t="shared" si="2"/>
        <v>Domingo</v>
      </c>
      <c r="C16" s="40"/>
      <c r="D16" s="46"/>
      <c r="E16" s="41" t="str">
        <f t="shared" si="3"/>
        <v/>
      </c>
      <c r="F16" s="46"/>
      <c r="G16" s="42" t="str">
        <f t="shared" si="4"/>
        <v/>
      </c>
      <c r="H16" s="46"/>
      <c r="I16" s="43" t="str">
        <f t="shared" si="5"/>
        <v/>
      </c>
      <c r="J16" s="43" t="str">
        <f t="shared" si="6"/>
        <v/>
      </c>
      <c r="K16" s="137" t="str">
        <f>IFERROR(IF(OR(C16="FA",F16="FA"),"Falta - EST",INDEX(Planilha2!$I$2:$I$17,MATCH(FREQUÊNCIA!A16,Planilha2!$H$2:$H$17,0))),"")</f>
        <v/>
      </c>
      <c r="L16" s="137"/>
      <c r="M16" s="137"/>
      <c r="N16" s="76"/>
      <c r="O16" s="135"/>
      <c r="P16" s="135"/>
      <c r="R16" s="24" t="str">
        <f t="shared" si="0"/>
        <v>NÃO</v>
      </c>
      <c r="S16" t="str">
        <f>IF(OR(N16=Planilha3!$O$2,N16=Planilha3!$O$3,N16=Planilha3!$O$36,N16=Planilha3!$O$38,N16=Planilha3!$O$60,N16=Planilha3!$O$64),"SIM","NÃO")</f>
        <v>NÃO</v>
      </c>
    </row>
    <row r="17" spans="1:19" ht="19.5">
      <c r="A17" s="44">
        <f t="shared" si="1"/>
        <v>42073</v>
      </c>
      <c r="B17" s="45" t="str">
        <f t="shared" si="2"/>
        <v>Segunda - Feira</v>
      </c>
      <c r="C17" s="40"/>
      <c r="D17" s="46"/>
      <c r="E17" s="41" t="str">
        <f t="shared" si="3"/>
        <v/>
      </c>
      <c r="F17" s="46"/>
      <c r="G17" s="42" t="str">
        <f t="shared" si="4"/>
        <v/>
      </c>
      <c r="H17" s="46"/>
      <c r="I17" s="43" t="str">
        <f t="shared" si="5"/>
        <v/>
      </c>
      <c r="J17" s="43" t="str">
        <f t="shared" si="6"/>
        <v/>
      </c>
      <c r="K17" s="137" t="str">
        <f>IFERROR(IF(OR(C17="FA",F17="FA"),"Falta - EST",INDEX(Planilha2!$I$2:$I$17,MATCH(FREQUÊNCIA!A17,Planilha2!$H$2:$H$17,0))),"")</f>
        <v/>
      </c>
      <c r="L17" s="137"/>
      <c r="M17" s="137"/>
      <c r="N17" s="76"/>
      <c r="O17" s="135"/>
      <c r="P17" s="135"/>
      <c r="R17" s="24" t="str">
        <f t="shared" si="0"/>
        <v>NÃO</v>
      </c>
      <c r="S17" t="str">
        <f>IF(OR(N17=Planilha3!$O$2,N17=Planilha3!$O$3,N17=Planilha3!$O$36,N17=Planilha3!$O$38,N17=Planilha3!$O$60,N17=Planilha3!$O$64),"SIM","NÃO")</f>
        <v>NÃO</v>
      </c>
    </row>
    <row r="18" spans="1:19" ht="19.5">
      <c r="A18" s="44">
        <f t="shared" si="1"/>
        <v>42074</v>
      </c>
      <c r="B18" s="45" t="str">
        <f t="shared" si="2"/>
        <v>Terça - Feira</v>
      </c>
      <c r="C18" s="40"/>
      <c r="D18" s="46"/>
      <c r="E18" s="41" t="str">
        <f t="shared" si="3"/>
        <v/>
      </c>
      <c r="F18" s="46"/>
      <c r="G18" s="42" t="str">
        <f t="shared" si="4"/>
        <v/>
      </c>
      <c r="H18" s="46"/>
      <c r="I18" s="43" t="str">
        <f t="shared" si="5"/>
        <v/>
      </c>
      <c r="J18" s="43" t="str">
        <f t="shared" si="6"/>
        <v/>
      </c>
      <c r="K18" s="137" t="str">
        <f>IFERROR(IF(OR(C18="FA",F18="FA"),"Falta - EST",INDEX(Planilha2!$I$2:$I$17,MATCH(FREQUÊNCIA!A18,Planilha2!$H$2:$H$17,0))),"")</f>
        <v/>
      </c>
      <c r="L18" s="137"/>
      <c r="M18" s="137"/>
      <c r="N18" s="76"/>
      <c r="O18" s="135"/>
      <c r="P18" s="135"/>
      <c r="R18" s="24" t="str">
        <f t="shared" si="0"/>
        <v>NÃO</v>
      </c>
      <c r="S18" t="str">
        <f>IF(OR(N18=Planilha3!$O$2,N18=Planilha3!$O$3,N18=Planilha3!$O$36,N18=Planilha3!$O$38,N18=Planilha3!$O$60,N18=Planilha3!$O$64),"SIM","NÃO")</f>
        <v>NÃO</v>
      </c>
    </row>
    <row r="19" spans="1:19" ht="19.5">
      <c r="A19" s="44">
        <f t="shared" si="1"/>
        <v>42075</v>
      </c>
      <c r="B19" s="45" t="str">
        <f t="shared" si="2"/>
        <v>Quarta - Feira</v>
      </c>
      <c r="C19" s="40"/>
      <c r="D19" s="46"/>
      <c r="E19" s="41" t="str">
        <f t="shared" si="3"/>
        <v/>
      </c>
      <c r="F19" s="46"/>
      <c r="G19" s="42" t="str">
        <f t="shared" si="4"/>
        <v/>
      </c>
      <c r="H19" s="46"/>
      <c r="I19" s="43" t="str">
        <f t="shared" si="5"/>
        <v/>
      </c>
      <c r="J19" s="43" t="str">
        <f t="shared" si="6"/>
        <v/>
      </c>
      <c r="K19" s="137" t="str">
        <f>IFERROR(IF(OR(C19="FA",F19="FA"),"Falta - EST",INDEX(Planilha2!$I$2:$I$17,MATCH(FREQUÊNCIA!A19,Planilha2!$H$2:$H$17,0))),"")</f>
        <v/>
      </c>
      <c r="L19" s="137"/>
      <c r="M19" s="137"/>
      <c r="N19" s="76"/>
      <c r="O19" s="135"/>
      <c r="P19" s="135"/>
      <c r="R19" s="24" t="str">
        <f t="shared" si="0"/>
        <v>NÃO</v>
      </c>
      <c r="S19" t="str">
        <f>IF(OR(N19=Planilha3!$O$2,N19=Planilha3!$O$3,N19=Planilha3!$O$36,N19=Planilha3!$O$38,N19=Planilha3!$O$60,N19=Planilha3!$O$64),"SIM","NÃO")</f>
        <v>NÃO</v>
      </c>
    </row>
    <row r="20" spans="1:19" ht="19.5">
      <c r="A20" s="44">
        <f t="shared" si="1"/>
        <v>42076</v>
      </c>
      <c r="B20" s="45" t="str">
        <f t="shared" si="2"/>
        <v>Quinta - Feira</v>
      </c>
      <c r="C20" s="40"/>
      <c r="D20" s="46"/>
      <c r="E20" s="41" t="str">
        <f t="shared" si="3"/>
        <v/>
      </c>
      <c r="F20" s="46"/>
      <c r="G20" s="42" t="str">
        <f t="shared" si="4"/>
        <v/>
      </c>
      <c r="H20" s="46"/>
      <c r="I20" s="43" t="str">
        <f t="shared" si="5"/>
        <v/>
      </c>
      <c r="J20" s="43" t="str">
        <f t="shared" si="6"/>
        <v/>
      </c>
      <c r="K20" s="137" t="str">
        <f>IFERROR(IF(OR(C20="FA",F20="FA"),"Falta - EST",INDEX(Planilha2!$I$2:$I$17,MATCH(FREQUÊNCIA!A20,Planilha2!$H$2:$H$17,0))),"")</f>
        <v/>
      </c>
      <c r="L20" s="137"/>
      <c r="M20" s="137"/>
      <c r="N20" s="76"/>
      <c r="O20" s="135"/>
      <c r="P20" s="135"/>
      <c r="R20" s="24" t="str">
        <f t="shared" si="0"/>
        <v>NÃO</v>
      </c>
      <c r="S20" t="str">
        <f>IF(OR(N20=Planilha3!$O$2,N20=Planilha3!$O$3,N20=Planilha3!$O$36,N20=Planilha3!$O$38,N20=Planilha3!$O$60,N20=Planilha3!$O$64),"SIM","NÃO")</f>
        <v>NÃO</v>
      </c>
    </row>
    <row r="21" spans="1:19" ht="19.5">
      <c r="A21" s="44">
        <f t="shared" si="1"/>
        <v>42077</v>
      </c>
      <c r="B21" s="45" t="str">
        <f t="shared" si="2"/>
        <v>Sexta - Feira</v>
      </c>
      <c r="C21" s="40"/>
      <c r="D21" s="46"/>
      <c r="E21" s="41" t="str">
        <f t="shared" si="3"/>
        <v/>
      </c>
      <c r="F21" s="46"/>
      <c r="G21" s="42" t="str">
        <f t="shared" si="4"/>
        <v/>
      </c>
      <c r="H21" s="46"/>
      <c r="I21" s="43" t="str">
        <f t="shared" si="5"/>
        <v/>
      </c>
      <c r="J21" s="43" t="str">
        <f t="shared" si="6"/>
        <v/>
      </c>
      <c r="K21" s="137" t="str">
        <f>IFERROR(IF(OR(C21="FA",F21="FA"),"Falta - EST",INDEX(Planilha2!$I$2:$I$17,MATCH(FREQUÊNCIA!A21,Planilha2!$H$2:$H$17,0))),"")</f>
        <v/>
      </c>
      <c r="L21" s="137"/>
      <c r="M21" s="137"/>
      <c r="N21" s="76"/>
      <c r="O21" s="135"/>
      <c r="P21" s="135"/>
      <c r="R21" s="24" t="str">
        <f t="shared" si="0"/>
        <v>NÃO</v>
      </c>
      <c r="S21" t="str">
        <f>IF(OR(N21=Planilha3!$O$2,N21=Planilha3!$O$3,N21=Planilha3!$O$36,N21=Planilha3!$O$38,N21=Planilha3!$O$60,N21=Planilha3!$O$64),"SIM","NÃO")</f>
        <v>NÃO</v>
      </c>
    </row>
    <row r="22" spans="1:19" ht="19.5">
      <c r="A22" s="44">
        <f t="shared" si="1"/>
        <v>42078</v>
      </c>
      <c r="B22" s="45" t="str">
        <f t="shared" si="2"/>
        <v>Sábado</v>
      </c>
      <c r="C22" s="40"/>
      <c r="D22" s="46"/>
      <c r="E22" s="41" t="str">
        <f t="shared" si="3"/>
        <v/>
      </c>
      <c r="F22" s="46"/>
      <c r="G22" s="42" t="str">
        <f t="shared" si="4"/>
        <v/>
      </c>
      <c r="H22" s="46"/>
      <c r="I22" s="43" t="str">
        <f t="shared" si="5"/>
        <v/>
      </c>
      <c r="J22" s="43" t="str">
        <f t="shared" si="6"/>
        <v/>
      </c>
      <c r="K22" s="137" t="str">
        <f>IFERROR(IF(OR(C22="FA",F22="FA"),"Falta - EST",INDEX(Planilha2!$I$2:$I$17,MATCH(FREQUÊNCIA!A22,Planilha2!$H$2:$H$17,0))),"")</f>
        <v/>
      </c>
      <c r="L22" s="137"/>
      <c r="M22" s="137"/>
      <c r="N22" s="76"/>
      <c r="O22" s="135"/>
      <c r="P22" s="135"/>
      <c r="R22" s="24" t="str">
        <f t="shared" si="0"/>
        <v>NÃO</v>
      </c>
      <c r="S22" t="str">
        <f>IF(OR(N22=Planilha3!$O$2,N22=Planilha3!$O$3,N22=Planilha3!$O$36,N22=Planilha3!$O$38,N22=Planilha3!$O$60,N22=Planilha3!$O$64),"SIM","NÃO")</f>
        <v>NÃO</v>
      </c>
    </row>
    <row r="23" spans="1:19" ht="19.5">
      <c r="A23" s="44">
        <f t="shared" si="1"/>
        <v>42079</v>
      </c>
      <c r="B23" s="45" t="str">
        <f t="shared" si="2"/>
        <v>Domingo</v>
      </c>
      <c r="C23" s="40"/>
      <c r="D23" s="46"/>
      <c r="E23" s="41" t="str">
        <f t="shared" si="3"/>
        <v/>
      </c>
      <c r="F23" s="46"/>
      <c r="G23" s="42" t="str">
        <f t="shared" si="4"/>
        <v/>
      </c>
      <c r="H23" s="46"/>
      <c r="I23" s="43" t="str">
        <f t="shared" si="5"/>
        <v/>
      </c>
      <c r="J23" s="43" t="str">
        <f t="shared" si="6"/>
        <v/>
      </c>
      <c r="K23" s="137" t="str">
        <f>IFERROR(IF(OR(C23="FA",F23="FA"),"Falta - EST",INDEX(Planilha2!$I$2:$I$17,MATCH(FREQUÊNCIA!A23,Planilha2!$H$2:$H$17,0))),"")</f>
        <v/>
      </c>
      <c r="L23" s="137"/>
      <c r="M23" s="137"/>
      <c r="N23" s="76"/>
      <c r="O23" s="135"/>
      <c r="P23" s="135"/>
      <c r="R23" s="24" t="str">
        <f t="shared" si="0"/>
        <v>NÃO</v>
      </c>
      <c r="S23" t="str">
        <f>IF(OR(N23=Planilha3!$O$2,N23=Planilha3!$O$3,N23=Planilha3!$O$36,N23=Planilha3!$O$38,N23=Planilha3!$O$60,N23=Planilha3!$O$64),"SIM","NÃO")</f>
        <v>NÃO</v>
      </c>
    </row>
    <row r="24" spans="1:19" ht="19.5">
      <c r="A24" s="44">
        <f t="shared" si="1"/>
        <v>42080</v>
      </c>
      <c r="B24" s="45" t="str">
        <f t="shared" si="2"/>
        <v>Segunda - Feira</v>
      </c>
      <c r="C24" s="40"/>
      <c r="D24" s="46"/>
      <c r="E24" s="41" t="str">
        <f t="shared" si="3"/>
        <v/>
      </c>
      <c r="F24" s="46"/>
      <c r="G24" s="42" t="str">
        <f t="shared" si="4"/>
        <v/>
      </c>
      <c r="H24" s="46"/>
      <c r="I24" s="43" t="str">
        <f t="shared" si="5"/>
        <v/>
      </c>
      <c r="J24" s="43" t="str">
        <f t="shared" si="6"/>
        <v/>
      </c>
      <c r="K24" s="137" t="str">
        <f>IFERROR(IF(OR(C24="FA",F24="FA"),"Falta - EST",INDEX(Planilha2!$I$2:$I$17,MATCH(FREQUÊNCIA!A24,Planilha2!$H$2:$H$17,0))),"")</f>
        <v/>
      </c>
      <c r="L24" s="137"/>
      <c r="M24" s="137"/>
      <c r="N24" s="76"/>
      <c r="O24" s="135"/>
      <c r="P24" s="135"/>
      <c r="R24" s="24" t="str">
        <f t="shared" si="0"/>
        <v>NÃO</v>
      </c>
      <c r="S24" t="str">
        <f>IF(OR(N24=Planilha3!$O$2,N24=Planilha3!$O$3,N24=Planilha3!$O$36,N24=Planilha3!$O$38,N24=Planilha3!$O$60,N24=Planilha3!$O$64),"SIM","NÃO")</f>
        <v>NÃO</v>
      </c>
    </row>
    <row r="25" spans="1:19" ht="19.5">
      <c r="A25" s="44">
        <f t="shared" si="1"/>
        <v>42081</v>
      </c>
      <c r="B25" s="45" t="str">
        <f t="shared" si="2"/>
        <v>Terça - Feira</v>
      </c>
      <c r="C25" s="40"/>
      <c r="D25" s="46"/>
      <c r="E25" s="41" t="str">
        <f t="shared" si="3"/>
        <v/>
      </c>
      <c r="F25" s="46"/>
      <c r="G25" s="42" t="str">
        <f t="shared" si="4"/>
        <v/>
      </c>
      <c r="H25" s="46"/>
      <c r="I25" s="43" t="str">
        <f t="shared" si="5"/>
        <v/>
      </c>
      <c r="J25" s="43" t="str">
        <f t="shared" si="6"/>
        <v/>
      </c>
      <c r="K25" s="137" t="str">
        <f>IFERROR(IF(OR(C25="FA",F25="FA"),"Falta - EST",INDEX(Planilha2!$I$2:$I$17,MATCH(FREQUÊNCIA!A25,Planilha2!$H$2:$H$17,0))),"")</f>
        <v/>
      </c>
      <c r="L25" s="137"/>
      <c r="M25" s="137"/>
      <c r="N25" s="76"/>
      <c r="O25" s="135"/>
      <c r="P25" s="135"/>
      <c r="R25" s="24" t="str">
        <f t="shared" si="0"/>
        <v>NÃO</v>
      </c>
      <c r="S25" t="str">
        <f>IF(OR(N25=Planilha3!$O$2,N25=Planilha3!$O$3,N25=Planilha3!$O$36,N25=Planilha3!$O$38,N25=Planilha3!$O$60,N25=Planilha3!$O$64),"SIM","NÃO")</f>
        <v>NÃO</v>
      </c>
    </row>
    <row r="26" spans="1:19" ht="19.5">
      <c r="A26" s="44">
        <f t="shared" si="1"/>
        <v>42082</v>
      </c>
      <c r="B26" s="45" t="str">
        <f t="shared" si="2"/>
        <v>Quarta - Feira</v>
      </c>
      <c r="C26" s="40"/>
      <c r="D26" s="46"/>
      <c r="E26" s="41" t="str">
        <f t="shared" si="3"/>
        <v/>
      </c>
      <c r="F26" s="46"/>
      <c r="G26" s="42" t="str">
        <f t="shared" si="4"/>
        <v/>
      </c>
      <c r="H26" s="46"/>
      <c r="I26" s="43" t="str">
        <f t="shared" si="5"/>
        <v/>
      </c>
      <c r="J26" s="43" t="str">
        <f t="shared" si="6"/>
        <v/>
      </c>
      <c r="K26" s="137" t="str">
        <f>IFERROR(IF(OR(C26="FA",F26="FA"),"Falta - EST",INDEX(Planilha2!$I$2:$I$17,MATCH(FREQUÊNCIA!A26,Planilha2!$H$2:$H$17,0))),"")</f>
        <v/>
      </c>
      <c r="L26" s="137"/>
      <c r="M26" s="137"/>
      <c r="N26" s="76"/>
      <c r="O26" s="135"/>
      <c r="P26" s="135"/>
      <c r="R26" s="24" t="str">
        <f t="shared" si="0"/>
        <v>NÃO</v>
      </c>
      <c r="S26" t="str">
        <f>IF(OR(N26=Planilha3!$O$2,N26=Planilha3!$O$3,N26=Planilha3!$O$36,N26=Planilha3!$O$38,N26=Planilha3!$O$60,N26=Planilha3!$O$64),"SIM","NÃO")</f>
        <v>NÃO</v>
      </c>
    </row>
    <row r="27" spans="1:19" ht="19.5">
      <c r="A27" s="44">
        <f t="shared" si="1"/>
        <v>42083</v>
      </c>
      <c r="B27" s="45" t="str">
        <f t="shared" si="2"/>
        <v>Quinta - Feira</v>
      </c>
      <c r="C27" s="40"/>
      <c r="D27" s="46"/>
      <c r="E27" s="41" t="str">
        <f t="shared" si="3"/>
        <v/>
      </c>
      <c r="F27" s="46"/>
      <c r="G27" s="42" t="str">
        <f t="shared" si="4"/>
        <v/>
      </c>
      <c r="H27" s="46"/>
      <c r="I27" s="43" t="str">
        <f t="shared" si="5"/>
        <v/>
      </c>
      <c r="J27" s="43" t="str">
        <f t="shared" si="6"/>
        <v/>
      </c>
      <c r="K27" s="137" t="str">
        <f>IFERROR(IF(OR(C27="FA",F27="FA"),"Falta - EST",INDEX(Planilha2!$I$2:$I$17,MATCH(FREQUÊNCIA!A27,Planilha2!$H$2:$H$17,0))),"")</f>
        <v/>
      </c>
      <c r="L27" s="137"/>
      <c r="M27" s="137"/>
      <c r="N27" s="76"/>
      <c r="O27" s="135"/>
      <c r="P27" s="135"/>
      <c r="R27" s="24" t="str">
        <f t="shared" si="0"/>
        <v>NÃO</v>
      </c>
      <c r="S27" t="str">
        <f>IF(OR(N27=Planilha3!$O$2,N27=Planilha3!$O$3,N27=Planilha3!$O$36,N27=Planilha3!$O$38,N27=Planilha3!$O$60,N27=Planilha3!$O$64),"SIM","NÃO")</f>
        <v>NÃO</v>
      </c>
    </row>
    <row r="28" spans="1:19" ht="19.5">
      <c r="A28" s="44">
        <f t="shared" si="1"/>
        <v>42084</v>
      </c>
      <c r="B28" s="45" t="str">
        <f t="shared" si="2"/>
        <v>Sexta - Feira</v>
      </c>
      <c r="C28" s="40"/>
      <c r="D28" s="46"/>
      <c r="E28" s="41" t="str">
        <f t="shared" si="3"/>
        <v/>
      </c>
      <c r="F28" s="46"/>
      <c r="G28" s="42" t="str">
        <f t="shared" si="4"/>
        <v/>
      </c>
      <c r="H28" s="46"/>
      <c r="I28" s="43" t="str">
        <f t="shared" si="5"/>
        <v/>
      </c>
      <c r="J28" s="43" t="str">
        <f t="shared" si="6"/>
        <v/>
      </c>
      <c r="K28" s="137" t="str">
        <f>IFERROR(IF(OR(C28="FA",F28="FA"),"Falta - EST",INDEX(Planilha2!$I$2:$I$17,MATCH(FREQUÊNCIA!A28,Planilha2!$H$2:$H$17,0))),"")</f>
        <v/>
      </c>
      <c r="L28" s="137"/>
      <c r="M28" s="137"/>
      <c r="N28" s="76"/>
      <c r="O28" s="135"/>
      <c r="P28" s="135"/>
      <c r="R28" s="24" t="str">
        <f t="shared" si="0"/>
        <v>NÃO</v>
      </c>
      <c r="S28" t="str">
        <f>IF(OR(N28=Planilha3!$O$2,N28=Planilha3!$O$3,N28=Planilha3!$O$36,N28=Planilha3!$O$38,N28=Planilha3!$O$60,N28=Planilha3!$O$64),"SIM","NÃO")</f>
        <v>NÃO</v>
      </c>
    </row>
    <row r="29" spans="1:19" ht="19.5">
      <c r="A29" s="44">
        <f t="shared" si="1"/>
        <v>42085</v>
      </c>
      <c r="B29" s="45" t="str">
        <f t="shared" si="2"/>
        <v>Sábado</v>
      </c>
      <c r="C29" s="40"/>
      <c r="D29" s="46"/>
      <c r="E29" s="41" t="str">
        <f t="shared" si="3"/>
        <v/>
      </c>
      <c r="F29" s="46"/>
      <c r="G29" s="42" t="str">
        <f t="shared" si="4"/>
        <v/>
      </c>
      <c r="H29" s="46"/>
      <c r="I29" s="43" t="str">
        <f t="shared" si="5"/>
        <v/>
      </c>
      <c r="J29" s="43" t="str">
        <f t="shared" si="6"/>
        <v/>
      </c>
      <c r="K29" s="137" t="str">
        <f>IFERROR(IF(OR(C29="FA",F29="FA"),"Falta - EST",INDEX(Planilha2!$I$2:$I$17,MATCH(FREQUÊNCIA!A29,Planilha2!$H$2:$H$17,0))),"")</f>
        <v/>
      </c>
      <c r="L29" s="137"/>
      <c r="M29" s="137"/>
      <c r="N29" s="76"/>
      <c r="O29" s="135"/>
      <c r="P29" s="135"/>
      <c r="R29" s="24" t="str">
        <f t="shared" si="0"/>
        <v>NÃO</v>
      </c>
      <c r="S29" t="str">
        <f>IF(OR(N29=Planilha3!$O$2,N29=Planilha3!$O$3,N29=Planilha3!$O$36,N29=Planilha3!$O$38,N29=Planilha3!$O$60,N29=Planilha3!$O$64),"SIM","NÃO")</f>
        <v>NÃO</v>
      </c>
    </row>
    <row r="30" spans="1:19" ht="19.5">
      <c r="A30" s="44">
        <f t="shared" si="1"/>
        <v>42086</v>
      </c>
      <c r="B30" s="45" t="str">
        <f t="shared" si="2"/>
        <v>Domingo</v>
      </c>
      <c r="C30" s="40"/>
      <c r="D30" s="46"/>
      <c r="E30" s="41" t="str">
        <f t="shared" si="3"/>
        <v/>
      </c>
      <c r="F30" s="46"/>
      <c r="G30" s="42" t="str">
        <f t="shared" si="4"/>
        <v/>
      </c>
      <c r="H30" s="46"/>
      <c r="I30" s="43" t="str">
        <f t="shared" si="5"/>
        <v/>
      </c>
      <c r="J30" s="43" t="str">
        <f t="shared" si="6"/>
        <v/>
      </c>
      <c r="K30" s="137" t="str">
        <f>IFERROR(IF(OR(C30="FA",F30="FA"),"Falta - EST",INDEX(Planilha2!$I$2:$I$17,MATCH(FREQUÊNCIA!A30,Planilha2!$H$2:$H$17,0))),"")</f>
        <v/>
      </c>
      <c r="L30" s="137"/>
      <c r="M30" s="137"/>
      <c r="N30" s="76"/>
      <c r="O30" s="135"/>
      <c r="P30" s="135"/>
      <c r="R30" s="24" t="str">
        <f t="shared" si="0"/>
        <v>NÃO</v>
      </c>
      <c r="S30" t="str">
        <f>IF(OR(N30=Planilha3!$O$2,N30=Planilha3!$O$3,N30=Planilha3!$O$36,N30=Planilha3!$O$38,N30=Planilha3!$O$60,N30=Planilha3!$O$64),"SIM","NÃO")</f>
        <v>NÃO</v>
      </c>
    </row>
    <row r="31" spans="1:19" ht="19.5">
      <c r="A31" s="44">
        <f t="shared" si="1"/>
        <v>42087</v>
      </c>
      <c r="B31" s="45" t="str">
        <f t="shared" si="2"/>
        <v>Segunda - Feira</v>
      </c>
      <c r="C31" s="40"/>
      <c r="D31" s="46"/>
      <c r="E31" s="41" t="str">
        <f t="shared" si="3"/>
        <v/>
      </c>
      <c r="F31" s="46"/>
      <c r="G31" s="42" t="str">
        <f t="shared" si="4"/>
        <v/>
      </c>
      <c r="H31" s="46"/>
      <c r="I31" s="43" t="str">
        <f t="shared" si="5"/>
        <v/>
      </c>
      <c r="J31" s="43" t="str">
        <f t="shared" si="6"/>
        <v/>
      </c>
      <c r="K31" s="137" t="str">
        <f>IFERROR(IF(OR(C31="FA",F31="FA"),"Falta - EST",INDEX(Planilha2!$I$2:$I$17,MATCH(FREQUÊNCIA!A31,Planilha2!$H$2:$H$17,0))),"")</f>
        <v/>
      </c>
      <c r="L31" s="137"/>
      <c r="M31" s="137"/>
      <c r="N31" s="76"/>
      <c r="O31" s="135"/>
      <c r="P31" s="135"/>
      <c r="R31" s="24" t="str">
        <f t="shared" si="0"/>
        <v>NÃO</v>
      </c>
      <c r="S31" t="str">
        <f>IF(OR(N31=Planilha3!$O$2,N31=Planilha3!$O$3,N31=Planilha3!$O$36,N31=Planilha3!$O$38,N31=Planilha3!$O$60,N31=Planilha3!$O$64),"SIM","NÃO")</f>
        <v>NÃO</v>
      </c>
    </row>
    <row r="32" spans="1:19" ht="19.5">
      <c r="A32" s="44">
        <f t="shared" si="1"/>
        <v>42088</v>
      </c>
      <c r="B32" s="45" t="str">
        <f t="shared" si="2"/>
        <v>Terça - Feira</v>
      </c>
      <c r="C32" s="40"/>
      <c r="D32" s="46"/>
      <c r="E32" s="41" t="str">
        <f t="shared" si="3"/>
        <v/>
      </c>
      <c r="F32" s="46"/>
      <c r="G32" s="42" t="str">
        <f t="shared" si="4"/>
        <v/>
      </c>
      <c r="H32" s="46"/>
      <c r="I32" s="43" t="str">
        <f t="shared" si="5"/>
        <v/>
      </c>
      <c r="J32" s="43" t="str">
        <f t="shared" si="6"/>
        <v/>
      </c>
      <c r="K32" s="137" t="str">
        <f>IFERROR(IF(OR(C32="FA",F32="FA"),"Falta - EST",INDEX(Planilha2!$I$2:$I$17,MATCH(FREQUÊNCIA!A32,Planilha2!$H$2:$H$17,0))),"")</f>
        <v/>
      </c>
      <c r="L32" s="137"/>
      <c r="M32" s="137"/>
      <c r="N32" s="76"/>
      <c r="O32" s="135"/>
      <c r="P32" s="135"/>
      <c r="R32" s="24" t="str">
        <f t="shared" si="0"/>
        <v>NÃO</v>
      </c>
      <c r="S32" t="str">
        <f>IF(OR(N32=Planilha3!$O$2,N32=Planilha3!$O$3,N32=Planilha3!$O$36,N32=Planilha3!$O$38,N32=Planilha3!$O$60,N32=Planilha3!$O$64),"SIM","NÃO")</f>
        <v>NÃO</v>
      </c>
    </row>
    <row r="33" spans="1:19" ht="19.5">
      <c r="A33" s="44">
        <f t="shared" si="1"/>
        <v>42089</v>
      </c>
      <c r="B33" s="45" t="str">
        <f t="shared" si="2"/>
        <v>Quarta - Feira</v>
      </c>
      <c r="C33" s="40"/>
      <c r="D33" s="46"/>
      <c r="E33" s="41" t="str">
        <f t="shared" si="3"/>
        <v/>
      </c>
      <c r="F33" s="46"/>
      <c r="G33" s="42" t="str">
        <f t="shared" si="4"/>
        <v/>
      </c>
      <c r="H33" s="46"/>
      <c r="I33" s="43" t="str">
        <f t="shared" si="5"/>
        <v/>
      </c>
      <c r="J33" s="43" t="str">
        <f t="shared" si="6"/>
        <v/>
      </c>
      <c r="K33" s="137" t="str">
        <f>IFERROR(IF(OR(C33="FA",F33="FA"),"Falta - EST",INDEX(Planilha2!$I$2:$I$17,MATCH(FREQUÊNCIA!A33,Planilha2!$H$2:$H$17,0))),"")</f>
        <v/>
      </c>
      <c r="L33" s="137"/>
      <c r="M33" s="137"/>
      <c r="N33" s="76"/>
      <c r="O33" s="135"/>
      <c r="P33" s="135"/>
      <c r="R33" s="24" t="str">
        <f t="shared" si="0"/>
        <v>NÃO</v>
      </c>
      <c r="S33" t="str">
        <f>IF(OR(N33=Planilha3!$O$2,N33=Planilha3!$O$3,N33=Planilha3!$O$36,N33=Planilha3!$O$38,N33=Planilha3!$O$60,N33=Planilha3!$O$64),"SIM","NÃO")</f>
        <v>NÃO</v>
      </c>
    </row>
    <row r="34" spans="1:19" ht="19.5">
      <c r="A34" s="44">
        <f t="shared" si="1"/>
        <v>42090</v>
      </c>
      <c r="B34" s="45" t="str">
        <f t="shared" si="2"/>
        <v>Quinta - Feira</v>
      </c>
      <c r="C34" s="40"/>
      <c r="D34" s="46"/>
      <c r="E34" s="41" t="str">
        <f t="shared" si="3"/>
        <v/>
      </c>
      <c r="F34" s="46"/>
      <c r="G34" s="42" t="str">
        <f t="shared" si="4"/>
        <v/>
      </c>
      <c r="H34" s="46"/>
      <c r="I34" s="43" t="str">
        <f t="shared" si="5"/>
        <v/>
      </c>
      <c r="J34" s="43" t="str">
        <f t="shared" si="6"/>
        <v/>
      </c>
      <c r="K34" s="137" t="str">
        <f>IFERROR(IF(OR(C34="FA",F34="FA"),"Falta - EST",INDEX(Planilha2!$I$2:$I$17,MATCH(FREQUÊNCIA!A34,Planilha2!$H$2:$H$17,0))),"")</f>
        <v/>
      </c>
      <c r="L34" s="137"/>
      <c r="M34" s="137"/>
      <c r="N34" s="76"/>
      <c r="O34" s="135"/>
      <c r="P34" s="135"/>
      <c r="R34" s="24" t="str">
        <f t="shared" si="0"/>
        <v>NÃO</v>
      </c>
      <c r="S34" t="str">
        <f>IF(OR(N34=Planilha3!$O$2,N34=Planilha3!$O$3,N34=Planilha3!$O$36,N34=Planilha3!$O$38,N34=Planilha3!$O$60,N34=Planilha3!$O$64),"SIM","NÃO")</f>
        <v>NÃO</v>
      </c>
    </row>
    <row r="35" spans="1:19" ht="19.5">
      <c r="A35" s="44">
        <f t="shared" si="1"/>
        <v>42091</v>
      </c>
      <c r="B35" s="45" t="str">
        <f t="shared" si="2"/>
        <v>Sexta - Feira</v>
      </c>
      <c r="C35" s="40"/>
      <c r="D35" s="46"/>
      <c r="E35" s="41" t="str">
        <f t="shared" si="3"/>
        <v/>
      </c>
      <c r="F35" s="46"/>
      <c r="G35" s="42" t="str">
        <f t="shared" si="4"/>
        <v/>
      </c>
      <c r="H35" s="46"/>
      <c r="I35" s="43" t="str">
        <f t="shared" si="5"/>
        <v/>
      </c>
      <c r="J35" s="43" t="str">
        <f t="shared" si="6"/>
        <v/>
      </c>
      <c r="K35" s="137" t="str">
        <f>IFERROR(IF(OR(C35="FA",F35="FA"),"Falta - EST",INDEX(Planilha2!$I$2:$I$17,MATCH(FREQUÊNCIA!A35,Planilha2!$H$2:$H$17,0))),"")</f>
        <v/>
      </c>
      <c r="L35" s="137"/>
      <c r="M35" s="137"/>
      <c r="N35" s="76"/>
      <c r="O35" s="135"/>
      <c r="P35" s="135"/>
      <c r="R35" s="24" t="str">
        <f t="shared" si="0"/>
        <v>NÃO</v>
      </c>
      <c r="S35" t="str">
        <f>IF(OR(N35=Planilha3!$O$2,N35=Planilha3!$O$3,N35=Planilha3!$O$36,N35=Planilha3!$O$38,N35=Planilha3!$O$60,N35=Planilha3!$O$64),"SIM","NÃO")</f>
        <v>NÃO</v>
      </c>
    </row>
    <row r="36" spans="1:19" ht="19.5">
      <c r="A36" s="44">
        <f t="shared" si="1"/>
        <v>42092</v>
      </c>
      <c r="B36" s="45" t="str">
        <f t="shared" si="2"/>
        <v>Sábado</v>
      </c>
      <c r="C36" s="40"/>
      <c r="D36" s="46"/>
      <c r="E36" s="41" t="str">
        <f t="shared" si="3"/>
        <v/>
      </c>
      <c r="F36" s="46"/>
      <c r="G36" s="42" t="str">
        <f t="shared" si="4"/>
        <v/>
      </c>
      <c r="H36" s="46"/>
      <c r="I36" s="43" t="str">
        <f t="shared" si="5"/>
        <v/>
      </c>
      <c r="J36" s="43" t="str">
        <f t="shared" si="6"/>
        <v/>
      </c>
      <c r="K36" s="137" t="str">
        <f>IFERROR(IF(OR(C36="FA",F36="FA"),"Falta - EST",INDEX(Planilha2!$I$2:$I$17,MATCH(FREQUÊNCIA!A36,Planilha2!$H$2:$H$17,0))),"")</f>
        <v/>
      </c>
      <c r="L36" s="137"/>
      <c r="M36" s="137"/>
      <c r="N36" s="76"/>
      <c r="O36" s="135"/>
      <c r="P36" s="135"/>
      <c r="R36" s="24" t="str">
        <f t="shared" si="0"/>
        <v>NÃO</v>
      </c>
      <c r="S36" t="str">
        <f>IF(OR(N36=Planilha3!$O$2,N36=Planilha3!$O$3,N36=Planilha3!$O$36,N36=Planilha3!$O$38,N36=Planilha3!$O$60,N36=Planilha3!$O$64),"SIM","NÃO")</f>
        <v>NÃO</v>
      </c>
    </row>
    <row r="37" spans="1:19" s="97" customFormat="1" ht="19.5">
      <c r="A37" s="44">
        <f t="shared" si="1"/>
        <v>42093</v>
      </c>
      <c r="B37" s="45" t="str">
        <f t="shared" si="2"/>
        <v>Domingo</v>
      </c>
      <c r="C37" s="40"/>
      <c r="D37" s="46"/>
      <c r="E37" s="41" t="str">
        <f t="shared" si="3"/>
        <v/>
      </c>
      <c r="F37" s="46"/>
      <c r="G37" s="42" t="str">
        <f t="shared" si="4"/>
        <v/>
      </c>
      <c r="H37" s="46"/>
      <c r="I37" s="43" t="str">
        <f t="shared" si="5"/>
        <v/>
      </c>
      <c r="J37" s="43" t="str">
        <f t="shared" si="6"/>
        <v/>
      </c>
      <c r="K37" s="137" t="str">
        <f>IFERROR(IF(OR(C37="FA",F37="FA"),"Falta - EST",INDEX(Planilha2!$I$2:$I$17,MATCH(FREQUÊNCIA!A37,Planilha2!$H$2:$H$17,0))),"")</f>
        <v/>
      </c>
      <c r="L37" s="137"/>
      <c r="M37" s="137"/>
      <c r="N37" s="96"/>
      <c r="O37" s="135"/>
      <c r="P37" s="135"/>
      <c r="R37" s="98" t="str">
        <f t="shared" si="0"/>
        <v>NÃO</v>
      </c>
      <c r="S37" t="str">
        <f>IF(OR(N37=Planilha3!$O$2,N37=Planilha3!$O$3,N37=Planilha3!$O$36,N37=Planilha3!$O$38,N37=Planilha3!$O$60,N37=Planilha3!$O$64),"SIM","NÃO")</f>
        <v>NÃO</v>
      </c>
    </row>
    <row r="38" spans="1:19" ht="5.25" customHeight="1">
      <c r="A38" s="63"/>
      <c r="B38" s="63"/>
      <c r="C38" s="63"/>
      <c r="D38" s="63"/>
      <c r="E38" s="63"/>
      <c r="F38" s="63"/>
      <c r="G38" s="63"/>
      <c r="H38" s="63"/>
      <c r="I38" s="63"/>
      <c r="J38" s="63"/>
      <c r="K38" s="63"/>
      <c r="L38" s="63"/>
      <c r="M38" s="63"/>
      <c r="N38" s="63"/>
      <c r="O38" s="63"/>
      <c r="P38" s="63"/>
    </row>
    <row r="39" spans="1:19" ht="15.75">
      <c r="A39" s="64" t="s">
        <v>8</v>
      </c>
      <c r="B39" s="65">
        <f>SUM($I$7:$I$37)</f>
        <v>0</v>
      </c>
      <c r="C39" s="64" t="s">
        <v>46</v>
      </c>
      <c r="D39" s="63"/>
      <c r="E39" s="66">
        <f>31-(COUNTIF($B$7:$B$37,"Sábado")+COUNTIF($B$7:$B$37,"Domingo")+COUNTIF($B$7:$B$37,"")-COUNTIF($R$7:$R$37,"SIM")+COUNTIF($K$7:$M$37,"&gt;""")-COUNTIF($K$7:$M$37,"Falta - EST"))</f>
        <v>19</v>
      </c>
      <c r="F39" s="64" t="s">
        <v>49</v>
      </c>
      <c r="G39" s="63"/>
      <c r="H39" s="67">
        <f>COUNTIF($I$7:$I$37,"&gt;0:00")</f>
        <v>0</v>
      </c>
      <c r="I39" s="63"/>
      <c r="J39" s="68" t="s">
        <v>51</v>
      </c>
      <c r="K39" s="136"/>
      <c r="L39" s="136"/>
      <c r="M39" s="136"/>
      <c r="N39" s="136"/>
      <c r="O39" s="136"/>
      <c r="P39" s="136"/>
    </row>
    <row r="40" spans="1:19" ht="15.75">
      <c r="A40" s="64" t="s">
        <v>9</v>
      </c>
      <c r="B40" s="65">
        <f>SUM(J7:J37)-E40</f>
        <v>0</v>
      </c>
      <c r="C40" s="64" t="s">
        <v>47</v>
      </c>
      <c r="D40" s="63"/>
      <c r="E40" s="65">
        <f>SUMIF($J$7:$J$37,"&lt;0:00",$J$7:$J$37)-SUMIF($N$7:$N$37,"",$J$7:$J$37)+SUMIF($J$7:$J$37,"&gt;0:00",$J$7:$J$37)-SUMIF($S$7:$S$37,"SIM",$J$7:$J$37)</f>
        <v>0</v>
      </c>
      <c r="F40" s="68" t="s">
        <v>145</v>
      </c>
      <c r="G40" s="69"/>
      <c r="H40" s="67">
        <f>COUNTIF($I$7:$I$37,"0:00")-J41</f>
        <v>1</v>
      </c>
      <c r="I40" s="69"/>
      <c r="J40" s="69"/>
      <c r="K40" s="136"/>
      <c r="L40" s="136"/>
      <c r="M40" s="136"/>
      <c r="N40" s="136"/>
      <c r="O40" s="136"/>
      <c r="P40" s="136"/>
    </row>
    <row r="41" spans="1:19" ht="15.75">
      <c r="A41" s="64" t="s">
        <v>10</v>
      </c>
      <c r="B41" s="65" t="str">
        <f>IFERROR($E$39*$K$2,"0:00")</f>
        <v>0:00</v>
      </c>
      <c r="C41" s="64" t="s">
        <v>48</v>
      </c>
      <c r="D41" s="63"/>
      <c r="E41" s="65">
        <f>B39-E40</f>
        <v>0</v>
      </c>
      <c r="F41" s="64" t="s">
        <v>50</v>
      </c>
      <c r="G41" s="63"/>
      <c r="H41" s="67">
        <f>$E$39-SUM($H$39:$H$40)-$J$41</f>
        <v>18</v>
      </c>
      <c r="I41" s="64" t="s">
        <v>146</v>
      </c>
      <c r="J41" s="70">
        <f>COUNTIF($N$7:$N$37,"Falta Não Justificada")</f>
        <v>0</v>
      </c>
      <c r="K41" s="136"/>
      <c r="L41" s="136"/>
      <c r="M41" s="136"/>
      <c r="N41" s="136"/>
      <c r="O41" s="136"/>
      <c r="P41" s="136"/>
    </row>
    <row r="42" spans="1:19" ht="15.75">
      <c r="A42" s="64" t="s">
        <v>595</v>
      </c>
      <c r="B42" s="131">
        <f>E41-B41</f>
        <v>0</v>
      </c>
    </row>
    <row r="43" spans="1:19"/>
    <row r="44" spans="1:19">
      <c r="D44" s="14"/>
    </row>
    <row r="45" spans="1:19"/>
  </sheetData>
  <sheetProtection algorithmName="SHA-512" hashValue="WMw7YgDqACkr9cga7zcRVxA4fwHx00eN+cTbEJMaIuNlHKLnwT3TMqrVoRr8gwJ9T1sJopdTqSpDtUEF5AMxUA==" saltValue="FVZ0TSrTvvXes4USvroUyw==" spinCount="100000" sheet="1" selectLockedCells="1"/>
  <mergeCells count="72">
    <mergeCell ref="K12:M12"/>
    <mergeCell ref="D2:E2"/>
    <mergeCell ref="O6:P6"/>
    <mergeCell ref="O7:P7"/>
    <mergeCell ref="B3:E3"/>
    <mergeCell ref="G3:J3"/>
    <mergeCell ref="K6:M6"/>
    <mergeCell ref="O8:P8"/>
    <mergeCell ref="O10:P10"/>
    <mergeCell ref="O11:P11"/>
    <mergeCell ref="O12:P12"/>
    <mergeCell ref="D1:E1"/>
    <mergeCell ref="K8:M8"/>
    <mergeCell ref="K9:M9"/>
    <mergeCell ref="K10:M10"/>
    <mergeCell ref="K11:M11"/>
    <mergeCell ref="K7:M7"/>
    <mergeCell ref="K26:M26"/>
    <mergeCell ref="K15:M15"/>
    <mergeCell ref="K16:M16"/>
    <mergeCell ref="K17:M17"/>
    <mergeCell ref="K18:M18"/>
    <mergeCell ref="K19:M19"/>
    <mergeCell ref="K20:M20"/>
    <mergeCell ref="K33:M33"/>
    <mergeCell ref="K34:M34"/>
    <mergeCell ref="K35:M35"/>
    <mergeCell ref="K36:M36"/>
    <mergeCell ref="O9:P9"/>
    <mergeCell ref="K27:M27"/>
    <mergeCell ref="K28:M28"/>
    <mergeCell ref="K29:M29"/>
    <mergeCell ref="K30:M30"/>
    <mergeCell ref="K31:M31"/>
    <mergeCell ref="K32:M32"/>
    <mergeCell ref="K21:M21"/>
    <mergeCell ref="K22:M22"/>
    <mergeCell ref="K23:M23"/>
    <mergeCell ref="K24:M24"/>
    <mergeCell ref="K25:M25"/>
    <mergeCell ref="O32:P32"/>
    <mergeCell ref="O16:P16"/>
    <mergeCell ref="O17:P17"/>
    <mergeCell ref="O18:P18"/>
    <mergeCell ref="O19:P19"/>
    <mergeCell ref="O20:P20"/>
    <mergeCell ref="O27:P27"/>
    <mergeCell ref="O28:P28"/>
    <mergeCell ref="O29:P29"/>
    <mergeCell ref="O30:P30"/>
    <mergeCell ref="O31:P31"/>
    <mergeCell ref="O22:P22"/>
    <mergeCell ref="O23:P23"/>
    <mergeCell ref="O24:P24"/>
    <mergeCell ref="O25:P25"/>
    <mergeCell ref="O26:P26"/>
    <mergeCell ref="O37:P37"/>
    <mergeCell ref="K39:P41"/>
    <mergeCell ref="K37:M37"/>
    <mergeCell ref="M2:P2"/>
    <mergeCell ref="N3:P3"/>
    <mergeCell ref="J4:P4"/>
    <mergeCell ref="O21:P21"/>
    <mergeCell ref="O15:P15"/>
    <mergeCell ref="O34:P34"/>
    <mergeCell ref="O35:P35"/>
    <mergeCell ref="O36:P36"/>
    <mergeCell ref="O13:P13"/>
    <mergeCell ref="O14:P14"/>
    <mergeCell ref="K13:M13"/>
    <mergeCell ref="K14:M14"/>
    <mergeCell ref="O33:P33"/>
  </mergeCells>
  <conditionalFormatting sqref="A7:B37">
    <cfRule type="expression" dxfId="21" priority="6">
      <formula>$K7:$M37&lt;&gt;""</formula>
    </cfRule>
    <cfRule type="expression" dxfId="20" priority="27">
      <formula>$B7:$B37="Domingo"</formula>
    </cfRule>
    <cfRule type="expression" dxfId="19" priority="28">
      <formula>$B7:$B37="Sábado"</formula>
    </cfRule>
  </conditionalFormatting>
  <conditionalFormatting sqref="C7:C37">
    <cfRule type="expression" dxfId="18" priority="5">
      <formula>$K7:$M37&lt;&gt;""</formula>
    </cfRule>
    <cfRule type="expression" dxfId="17" priority="25">
      <formula>$B7:$B37="Sábado"</formula>
    </cfRule>
    <cfRule type="expression" dxfId="16" priority="26">
      <formula>$B7:$B37="Domingo"</formula>
    </cfRule>
  </conditionalFormatting>
  <conditionalFormatting sqref="D7:N37">
    <cfRule type="expression" dxfId="15" priority="7">
      <formula>$K7:$M37&lt;&gt;""</formula>
    </cfRule>
    <cfRule type="expression" dxfId="14" priority="13">
      <formula>$B7:$B37="Sábado"</formula>
    </cfRule>
    <cfRule type="expression" dxfId="13" priority="14">
      <formula>$B7:$B37="Domingo"</formula>
    </cfRule>
  </conditionalFormatting>
  <conditionalFormatting sqref="O7:P37">
    <cfRule type="expression" dxfId="12" priority="4">
      <formula>$K7:$M37&lt;&gt;""</formula>
    </cfRule>
    <cfRule type="expression" dxfId="11" priority="17">
      <formula>$B7:$B37="Sábado"</formula>
    </cfRule>
    <cfRule type="expression" dxfId="10" priority="18">
      <formula>$B7:$B37="Domingo"</formula>
    </cfRule>
  </conditionalFormatting>
  <conditionalFormatting sqref="J7:J37">
    <cfRule type="expression" dxfId="9" priority="11" stopIfTrue="1">
      <formula>$I7:$I37="0:00"</formula>
    </cfRule>
    <cfRule type="expression" dxfId="8" priority="12">
      <formula>$I7:$I37&lt;$K$2</formula>
    </cfRule>
    <cfRule type="expression" priority="19" stopIfTrue="1">
      <formula>$I7:$I37=""</formula>
    </cfRule>
    <cfRule type="expression" dxfId="7" priority="20">
      <formula>$I7:$I37&gt;$K$2</formula>
    </cfRule>
  </conditionalFormatting>
  <conditionalFormatting sqref="A36:P37">
    <cfRule type="expression" dxfId="6" priority="10">
      <formula>AND(ISNUMBER($A$34),$A$35="")=TRUE</formula>
    </cfRule>
  </conditionalFormatting>
  <conditionalFormatting sqref="A35:P35">
    <cfRule type="expression" dxfId="5" priority="9">
      <formula>AND(ISNUMBER($A$34),$A$35="")=TRUE</formula>
    </cfRule>
  </conditionalFormatting>
  <conditionalFormatting sqref="A37:P37">
    <cfRule type="expression" dxfId="4" priority="8">
      <formula>AND(ISNUMBER($A$36),$A$37="")=TRUE</formula>
    </cfRule>
  </conditionalFormatting>
  <conditionalFormatting sqref="C7:N37">
    <cfRule type="expression" dxfId="3" priority="3">
      <formula>$K7:$M37="Falta - EST"</formula>
    </cfRule>
  </conditionalFormatting>
  <conditionalFormatting sqref="E7:E37">
    <cfRule type="expression" dxfId="2" priority="2">
      <formula>$E7:$E37&lt;&gt;""</formula>
    </cfRule>
  </conditionalFormatting>
  <conditionalFormatting sqref="G7:G37">
    <cfRule type="expression" dxfId="1" priority="1">
      <formula>$G7:$G37&lt;&gt;""</formula>
    </cfRule>
  </conditionalFormatting>
  <dataValidations count="1">
    <dataValidation type="whole" allowBlank="1" showInputMessage="1" showErrorMessage="1" errorTitle="VALOR INVÁLIDO" error="Matrícula inválida ou não encontrada. Favor inserir apenas números, ou inserir a matrícula correta!" promptTitle="MATRÍCULA SIAPE" sqref="D2" xr:uid="{2F856A66-1236-4187-AEC0-093E1FC965C4}">
      <formula1>0</formula1>
      <formula2>100000000000</formula2>
    </dataValidation>
  </dataValidations>
  <pageMargins left="0.23622047244094491" right="0.23622047244094491" top="0.39370078740157483" bottom="0.74803149606299213" header="0.23622047244094491" footer="0.11811023622047245"/>
  <pageSetup paperSize="9" scale="60" fitToHeight="0" orientation="landscape" blackAndWhite="1" r:id="rId1"/>
  <headerFooter>
    <oddHeader>&amp;L&amp;G</oddHeader>
    <oddFooter>&amp;L______________________________________.  _____/_____/________
ASSINATURA SERVIDOR                                                         DATA &amp;C____________________________________________
ASSINATURA DA CHEFIA IMEDIATA - CARIMBO&amp;RImpresso em: &amp;D às &amp;T</oddFooter>
  </headerFooter>
  <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r:uid="{0B0285E5-65EE-44D7-9019-E1DB41EE8C39}">
          <x14:formula1>
            <xm:f>Planilha2!$B$2:$B$13</xm:f>
          </x14:formula1>
          <xm:sqref>D1</xm:sqref>
        </x14:dataValidation>
        <x14:dataValidation type="custom" showInputMessage="1" showErrorMessage="1" errorTitle="Entrada Bloqueda" error="Verifique se a hora digitada está no formato correto HH:MM, com o dois pontos como divisor. Ou verifique se o Horário de entrada foi preenchido, se o dia da semana corresponde a SÁB/DOM, ou se o horário está menor que o H.E. " xr:uid="{A4A12ED8-0F29-43D8-B1BA-0A373A44EE3F}">
          <x14:formula1>
            <xm:f>IF(C7="","",OR(AND(D7&gt;=C7,D7&lt;=Planilha2!$F$2)))</xm:f>
          </x14:formula1>
          <xm:sqref>D7:D37</xm:sqref>
        </x14:dataValidation>
        <x14:dataValidation type="custom" showInputMessage="1" showErrorMessage="1" errorTitle="ENTRADA BLOQUEADA" error="Verifique se o preenchimento de hora está no formato &quot;HH:MM&quot;, tendo como divisor &quot;:&quot;, ou então se está &lt; que o H.E(tde) ou H.E está vazio. Caso tenha preenchio o H.E(tarde) com código de ausência, este campo deve ficar vazio." xr:uid="{ABB464E8-4CAF-4CC3-977F-FF9B042ACB83}">
          <x14:formula1>
            <xm:f>IF(F7="","",OR(AND(H7&gt;=F7,H7&lt;=Planilha2!$F$4)))</xm:f>
          </x14:formula1>
          <xm:sqref>H7:H37</xm:sqref>
        </x14:dataValidation>
        <x14:dataValidation type="custom" showInputMessage="1" showErrorMessage="1" errorTitle="ENTRADA BLOQUEADA" error="Verifique se o horário informado está no formato &quot;HH:MM&quot;, tendo como divisor &quot;:&quot;. Verifique também se o H.E(Manhã) foi preenchido em formato hora e H.A.(manhã) não, se o código de ausência é válido, ou está menor que SUG. S.A" xr:uid="{8C7A0AD2-2A96-476D-96F1-E7BB67EDFF7C}">
          <x14:formula1>
            <xm:f>IF(OR(B7="Domingo",B7="",AND(ISNUMBER(C7),D7="")),"",IF(OR(E7="",E7="--:--"),OR(AND(F7&gt;=Planilha2!$E$3,F7&lt;=Planilha2!$F$3),F7=Planilha2!$E$4,F7=Planilha2!$E$15),OR(AND(F7&gt;=E7,F7&lt;=Planilha2!$F$3),F7=Planilha2!$E$4,F7=Planilha2!$E$15)))</xm:f>
          </x14:formula1>
          <xm:sqref>F7:F37</xm:sqref>
        </x14:dataValidation>
        <x14:dataValidation type="custom" showInputMessage="1" showErrorMessage="1" errorTitle="ENTRADA BLOQUEADA" error="Favor verificar se o preenchimento de horas estão no formato &quot;HH:MM&quot;, tendo como divisor os dois pontos, ou então verifique se o código de ausência é válido ou está preenchendo campos em que o dia da semana seja DOM." xr:uid="{734A1AAD-C2E5-475A-9D7F-F86E12BD2E90}">
          <x14:formula1>
            <xm:f>IF(OR(B7="Domingo",B7=""),"",OR(AND(C7&gt;=Planilha2!$E$2,C7&lt;=Planilha2!$F$2),C7=Planilha2!$E$4,C7=Planilha2!$E$15))</xm:f>
          </x14:formula1>
          <xm:sqref>C7:C37</xm:sqref>
        </x14:dataValidation>
        <x14:dataValidation type="list" allowBlank="1" showInputMessage="1" showErrorMessage="1" errorTitle="ENTRADA BLOQUEADA" error="Favor escolher apenas as opções apresentada na lista." xr:uid="{3C68899B-F4EF-4F6F-BF1A-CB0768C28B23}">
          <x14:formula1>
            <xm:f>Planilha3!$O$2:$O$69</xm:f>
          </x14:formula1>
          <xm:sqref>N7:N37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0B8E8-167B-41BA-8343-2566ACF1B501}">
  <dimension ref="A1:B50"/>
  <sheetViews>
    <sheetView showGridLines="0" workbookViewId="0"/>
  </sheetViews>
  <sheetFormatPr defaultColWidth="0" defaultRowHeight="15" zeroHeight="1"/>
  <cols>
    <col min="1" max="1" width="103.85546875" style="121" customWidth="1"/>
    <col min="2" max="2" width="4.7109375" customWidth="1"/>
    <col min="3" max="16384" width="9.140625" hidden="1"/>
  </cols>
  <sheetData>
    <row r="1" spans="1:1" ht="30" customHeight="1">
      <c r="A1" s="117" t="s">
        <v>568</v>
      </c>
    </row>
    <row r="2" spans="1:1" ht="45">
      <c r="A2" s="118" t="s">
        <v>569</v>
      </c>
    </row>
    <row r="3" spans="1:1">
      <c r="A3"/>
    </row>
    <row r="4" spans="1:1">
      <c r="A4" s="119" t="s">
        <v>571</v>
      </c>
    </row>
    <row r="5" spans="1:1">
      <c r="A5" s="120" t="s">
        <v>40</v>
      </c>
    </row>
    <row r="6" spans="1:1">
      <c r="A6" s="121" t="s">
        <v>572</v>
      </c>
    </row>
    <row r="7" spans="1:1">
      <c r="A7" s="121" t="s">
        <v>573</v>
      </c>
    </row>
    <row r="8" spans="1:1">
      <c r="A8" s="121" t="s">
        <v>570</v>
      </c>
    </row>
    <row r="9" spans="1:1">
      <c r="A9" s="133"/>
    </row>
    <row r="10" spans="1:1">
      <c r="A10" s="120" t="s">
        <v>41</v>
      </c>
    </row>
    <row r="11" spans="1:1">
      <c r="A11" s="121" t="s">
        <v>574</v>
      </c>
    </row>
    <row r="12" spans="1:1">
      <c r="A12" s="121" t="s">
        <v>575</v>
      </c>
    </row>
    <row r="13" spans="1:1">
      <c r="A13" s="121" t="s">
        <v>220</v>
      </c>
    </row>
    <row r="14" spans="1:1">
      <c r="A14" s="121" t="s">
        <v>576</v>
      </c>
    </row>
    <row r="15" spans="1:1">
      <c r="A15" s="121" t="s">
        <v>221</v>
      </c>
    </row>
    <row r="16" spans="1:1"/>
    <row r="17" spans="1:1">
      <c r="A17" s="121" t="s">
        <v>578</v>
      </c>
    </row>
    <row r="18" spans="1:1">
      <c r="A18" s="121" t="s">
        <v>596</v>
      </c>
    </row>
    <row r="19" spans="1:1">
      <c r="A19" s="121" t="s">
        <v>579</v>
      </c>
    </row>
    <row r="20" spans="1:1"/>
    <row r="21" spans="1:1" ht="30">
      <c r="A21" s="122" t="s">
        <v>603</v>
      </c>
    </row>
    <row r="22" spans="1:1">
      <c r="A22" s="122"/>
    </row>
    <row r="23" spans="1:1" ht="45">
      <c r="A23" s="122" t="s">
        <v>597</v>
      </c>
    </row>
    <row r="24" spans="1:1"/>
    <row r="25" spans="1:1" ht="45">
      <c r="A25" s="123" t="s">
        <v>577</v>
      </c>
    </row>
    <row r="26" spans="1:1">
      <c r="A26" s="122"/>
    </row>
    <row r="27" spans="1:1">
      <c r="A27" s="123" t="s">
        <v>580</v>
      </c>
    </row>
    <row r="28" spans="1:1">
      <c r="A28" s="122"/>
    </row>
    <row r="29" spans="1:1" ht="30">
      <c r="A29" s="122" t="s">
        <v>581</v>
      </c>
    </row>
    <row r="30" spans="1:1">
      <c r="A30" s="122"/>
    </row>
    <row r="31" spans="1:1" ht="30">
      <c r="A31" s="122" t="s">
        <v>582</v>
      </c>
    </row>
    <row r="32" spans="1:1">
      <c r="A32" s="122"/>
    </row>
    <row r="33" spans="1:1" ht="60">
      <c r="A33" s="124" t="s">
        <v>598</v>
      </c>
    </row>
    <row r="34" spans="1:1">
      <c r="A34" s="78"/>
    </row>
    <row r="35" spans="1:1">
      <c r="A35" s="125" t="s">
        <v>583</v>
      </c>
    </row>
    <row r="36" spans="1:1">
      <c r="A36" s="126" t="s">
        <v>584</v>
      </c>
    </row>
    <row r="37" spans="1:1">
      <c r="A37" s="126" t="s">
        <v>585</v>
      </c>
    </row>
    <row r="38" spans="1:1">
      <c r="A38" s="126" t="s">
        <v>586</v>
      </c>
    </row>
    <row r="39" spans="1:1">
      <c r="A39" s="126" t="s">
        <v>587</v>
      </c>
    </row>
    <row r="40" spans="1:1">
      <c r="A40" s="128" t="s">
        <v>588</v>
      </c>
    </row>
    <row r="41" spans="1:1">
      <c r="A41" s="78"/>
    </row>
    <row r="42" spans="1:1">
      <c r="A42" s="127" t="s">
        <v>594</v>
      </c>
    </row>
    <row r="43" spans="1:1">
      <c r="A43"/>
    </row>
    <row r="44" spans="1:1" ht="60">
      <c r="A44" s="118" t="s">
        <v>599</v>
      </c>
    </row>
    <row r="45" spans="1:1"/>
    <row r="46" spans="1:1"/>
    <row r="47" spans="1:1"/>
    <row r="48" spans="1:1">
      <c r="A48" s="129" t="s">
        <v>589</v>
      </c>
    </row>
    <row r="49" spans="1:1">
      <c r="A49" s="126" t="s">
        <v>590</v>
      </c>
    </row>
    <row r="50" spans="1:1">
      <c r="A50" s="128" t="s">
        <v>591</v>
      </c>
    </row>
  </sheetData>
  <hyperlinks>
    <hyperlink ref="A36" r:id="rId1" xr:uid="{995A0216-712A-4D78-AC91-1D5D96039133}"/>
    <hyperlink ref="A37" r:id="rId2" display="http://legislacao.planalto.gov.br/legisla/legislacao.nsf/Viw_Identificacao/dec 1.590-1995?OpenDocument" xr:uid="{930B86E6-729F-426D-97C7-653542781578}"/>
    <hyperlink ref="A38" r:id="rId3" display="http://legislacao.planalto.gov.br/legisla/legislacao.nsf/Viw_Identificacao/DEC 4.836-2003?OpenDocument" xr:uid="{CDE99CB1-23CB-4E07-A744-8B1EF41E6D72}"/>
    <hyperlink ref="A39" r:id="rId4" display="http://legislacao.planalto.gov.br/legisla/legislacao.nsf/Viw_Identificacao/dec 1.867-1996?OpenDocument" xr:uid="{AB3FD172-2994-43BD-9FAB-F26BE5220F4A}"/>
    <hyperlink ref="A40" r:id="rId5" display="http://legislacao.planalto.gov.br/legisla/legislacao.nsf/Viw_Identificacao/lei 8.112-1990?OpenDocument" xr:uid="{5E4B0E08-7013-46B7-8696-FE95F33AAA7F}"/>
    <hyperlink ref="A49" r:id="rId6" xr:uid="{B76ACBE5-BEAE-4F5F-9D89-0E5369FFA3A9}"/>
    <hyperlink ref="A50" r:id="rId7" xr:uid="{BB99E84E-25B1-4218-A6FF-F27E74289731}"/>
  </hyperlinks>
  <pageMargins left="0.511811024" right="0.511811024" top="0.78740157499999996" bottom="0.78740157499999996" header="0.31496062000000002" footer="0.31496062000000002"/>
  <pageSetup paperSize="9" orientation="portrait" r:id="rId8"/>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C7707-DD16-4BA4-A0E1-38AE6F5E5ED2}">
  <sheetPr codeName="Planilha2"/>
  <dimension ref="A1:O322"/>
  <sheetViews>
    <sheetView showGridLines="0" topLeftCell="XFD1048576" workbookViewId="0">
      <selection activeCell="XFD1048576" sqref="A1:XFD1048576"/>
    </sheetView>
  </sheetViews>
  <sheetFormatPr defaultColWidth="0" defaultRowHeight="15" zeroHeight="1"/>
  <cols>
    <col min="1" max="1" width="9.140625" hidden="1" customWidth="1"/>
    <col min="2" max="2" width="44.140625" hidden="1" customWidth="1"/>
    <col min="3" max="3" width="11.5703125" hidden="1" customWidth="1"/>
    <col min="4" max="4" width="45.85546875" hidden="1" customWidth="1"/>
    <col min="5" max="5" width="7.42578125" hidden="1" customWidth="1"/>
    <col min="6" max="6" width="5.28515625" hidden="1" customWidth="1"/>
    <col min="7" max="7" width="51.7109375" hidden="1" customWidth="1"/>
    <col min="8" max="8" width="13.5703125" hidden="1" customWidth="1"/>
    <col min="9" max="9" width="14" hidden="1" customWidth="1"/>
    <col min="10" max="10" width="53.7109375" hidden="1" customWidth="1"/>
    <col min="11" max="11" width="49.85546875" hidden="1" customWidth="1"/>
    <col min="12" max="12" width="11.7109375" hidden="1" customWidth="1"/>
    <col min="13" max="14" width="9.140625" hidden="1" customWidth="1"/>
    <col min="15" max="15" width="66.5703125" hidden="1" customWidth="1"/>
    <col min="16" max="16384" width="9.140625" hidden="1"/>
  </cols>
  <sheetData>
    <row r="1" spans="1:15" hidden="1">
      <c r="A1" s="79" t="s">
        <v>70</v>
      </c>
      <c r="B1" s="80" t="s">
        <v>71</v>
      </c>
      <c r="C1" s="80"/>
      <c r="D1" s="80" t="s">
        <v>72</v>
      </c>
      <c r="E1" s="80" t="s">
        <v>73</v>
      </c>
      <c r="F1" s="80" t="s">
        <v>74</v>
      </c>
      <c r="G1" s="80" t="s">
        <v>75</v>
      </c>
      <c r="H1" s="80" t="s">
        <v>76</v>
      </c>
      <c r="I1" s="80" t="s">
        <v>77</v>
      </c>
      <c r="J1" s="80" t="s">
        <v>78</v>
      </c>
      <c r="K1" s="80" t="s">
        <v>79</v>
      </c>
      <c r="L1" s="80" t="s">
        <v>6</v>
      </c>
      <c r="M1" s="18" t="s">
        <v>12</v>
      </c>
      <c r="O1" s="25" t="s">
        <v>204</v>
      </c>
    </row>
    <row r="2" spans="1:15" ht="16.5" hidden="1">
      <c r="A2" s="81">
        <v>2206600</v>
      </c>
      <c r="B2" s="82" t="s">
        <v>217</v>
      </c>
      <c r="C2" s="82"/>
      <c r="D2" s="94" t="s">
        <v>147</v>
      </c>
      <c r="E2" s="92" t="s">
        <v>80</v>
      </c>
      <c r="F2" s="93">
        <v>0.33333333333333331</v>
      </c>
      <c r="G2" s="71" t="s">
        <v>142</v>
      </c>
      <c r="H2" s="73" t="s">
        <v>218</v>
      </c>
      <c r="I2" s="24"/>
      <c r="J2" s="103" t="s">
        <v>517</v>
      </c>
      <c r="K2" s="95" t="s">
        <v>441</v>
      </c>
      <c r="L2" s="24" t="s">
        <v>452</v>
      </c>
      <c r="M2" s="19">
        <v>4.1666666666666664E-2</v>
      </c>
      <c r="O2" s="26" t="s">
        <v>151</v>
      </c>
    </row>
    <row r="3" spans="1:15" ht="16.5" hidden="1">
      <c r="A3" s="81">
        <v>55214</v>
      </c>
      <c r="B3" s="71" t="s">
        <v>224</v>
      </c>
      <c r="C3" s="82"/>
      <c r="D3" s="91" t="s">
        <v>89</v>
      </c>
      <c r="E3" s="71" t="s">
        <v>80</v>
      </c>
      <c r="F3" s="72">
        <v>0.33333333333333331</v>
      </c>
      <c r="G3" s="71" t="s">
        <v>225</v>
      </c>
      <c r="H3" s="71" t="s">
        <v>91</v>
      </c>
      <c r="I3" s="71" t="s">
        <v>92</v>
      </c>
      <c r="J3" s="103" t="s">
        <v>517</v>
      </c>
      <c r="K3" s="83"/>
      <c r="L3" s="24" t="s">
        <v>454</v>
      </c>
      <c r="M3" s="19">
        <v>4.1666666666666664E-2</v>
      </c>
      <c r="O3" s="26" t="s">
        <v>150</v>
      </c>
    </row>
    <row r="4" spans="1:15" ht="16.5" hidden="1">
      <c r="A4" s="81">
        <v>1668775</v>
      </c>
      <c r="B4" s="84" t="s">
        <v>226</v>
      </c>
      <c r="C4" s="82"/>
      <c r="D4" s="71" t="s">
        <v>227</v>
      </c>
      <c r="E4" s="71" t="s">
        <v>80</v>
      </c>
      <c r="F4" s="72">
        <v>0.33333333333333331</v>
      </c>
      <c r="G4" s="71" t="s">
        <v>228</v>
      </c>
      <c r="H4" s="73" t="s">
        <v>91</v>
      </c>
      <c r="I4" s="74" t="s">
        <v>92</v>
      </c>
      <c r="J4" s="103" t="s">
        <v>517</v>
      </c>
      <c r="K4" s="83"/>
      <c r="L4" s="24" t="s">
        <v>455</v>
      </c>
      <c r="M4" s="19">
        <v>4.1666666666666664E-2</v>
      </c>
      <c r="O4" s="26" t="s">
        <v>567</v>
      </c>
    </row>
    <row r="5" spans="1:15" ht="16.5" hidden="1">
      <c r="A5" s="81">
        <v>2276488</v>
      </c>
      <c r="B5" s="84" t="s">
        <v>229</v>
      </c>
      <c r="C5" s="82"/>
      <c r="D5" s="71" t="s">
        <v>230</v>
      </c>
      <c r="E5" s="71" t="s">
        <v>80</v>
      </c>
      <c r="F5" s="72">
        <v>0.33333333333333331</v>
      </c>
      <c r="G5" s="71" t="s">
        <v>231</v>
      </c>
      <c r="H5" s="73" t="s">
        <v>81</v>
      </c>
      <c r="I5" s="74" t="s">
        <v>82</v>
      </c>
      <c r="J5" s="103" t="s">
        <v>517</v>
      </c>
      <c r="K5" s="83"/>
      <c r="L5" s="24" t="s">
        <v>456</v>
      </c>
      <c r="M5" s="19">
        <v>4.1666666666666664E-2</v>
      </c>
      <c r="O5" s="26" t="s">
        <v>160</v>
      </c>
    </row>
    <row r="6" spans="1:15" ht="16.5" hidden="1">
      <c r="A6" s="81">
        <v>1804322</v>
      </c>
      <c r="B6" s="71" t="s">
        <v>232</v>
      </c>
      <c r="C6" s="82"/>
      <c r="D6" s="71" t="s">
        <v>89</v>
      </c>
      <c r="E6" s="71" t="s">
        <v>104</v>
      </c>
      <c r="F6" s="72">
        <v>0.25</v>
      </c>
      <c r="G6" s="71" t="s">
        <v>225</v>
      </c>
      <c r="H6" s="71" t="s">
        <v>90</v>
      </c>
      <c r="I6" s="71"/>
      <c r="J6" s="103" t="s">
        <v>517</v>
      </c>
      <c r="K6" s="71" t="s">
        <v>233</v>
      </c>
      <c r="L6" s="24" t="s">
        <v>457</v>
      </c>
      <c r="M6" s="19">
        <v>0</v>
      </c>
      <c r="O6" s="26" t="s">
        <v>152</v>
      </c>
    </row>
    <row r="7" spans="1:15" ht="16.5" hidden="1">
      <c r="A7" s="81">
        <v>1549367</v>
      </c>
      <c r="B7" s="82" t="s">
        <v>234</v>
      </c>
      <c r="C7" s="82"/>
      <c r="D7" s="91" t="s">
        <v>89</v>
      </c>
      <c r="E7" s="92" t="s">
        <v>80</v>
      </c>
      <c r="F7" s="93">
        <v>0.33333333333333331</v>
      </c>
      <c r="G7" s="24"/>
      <c r="H7" s="24"/>
      <c r="I7" s="24"/>
      <c r="J7" s="103" t="s">
        <v>517</v>
      </c>
      <c r="K7" s="24"/>
      <c r="L7" s="24" t="s">
        <v>517</v>
      </c>
      <c r="M7" s="19">
        <v>4.1666666666666664E-2</v>
      </c>
      <c r="O7" s="26" t="s">
        <v>156</v>
      </c>
    </row>
    <row r="8" spans="1:15" ht="16.5" hidden="1">
      <c r="A8" s="81">
        <v>272371</v>
      </c>
      <c r="B8" s="84" t="s">
        <v>235</v>
      </c>
      <c r="C8" s="82"/>
      <c r="D8" s="91" t="s">
        <v>89</v>
      </c>
      <c r="E8" s="71" t="s">
        <v>80</v>
      </c>
      <c r="F8" s="72">
        <v>0.33333333333333331</v>
      </c>
      <c r="G8" s="71" t="s">
        <v>236</v>
      </c>
      <c r="H8" s="73" t="s">
        <v>97</v>
      </c>
      <c r="I8" s="74" t="s">
        <v>445</v>
      </c>
      <c r="J8" s="103" t="s">
        <v>517</v>
      </c>
      <c r="K8" s="73"/>
      <c r="L8" s="24" t="s">
        <v>458</v>
      </c>
      <c r="M8" s="19">
        <v>4.1666666666666664E-2</v>
      </c>
      <c r="O8" s="26" t="s">
        <v>449</v>
      </c>
    </row>
    <row r="9" spans="1:15" ht="16.5" hidden="1">
      <c r="A9" s="81">
        <v>2158236</v>
      </c>
      <c r="B9" s="71" t="s">
        <v>237</v>
      </c>
      <c r="C9" s="82"/>
      <c r="D9" s="71" t="s">
        <v>238</v>
      </c>
      <c r="E9" s="71" t="s">
        <v>80</v>
      </c>
      <c r="F9" s="72">
        <v>0.33333333333333331</v>
      </c>
      <c r="G9" s="71" t="s">
        <v>239</v>
      </c>
      <c r="H9" s="71" t="s">
        <v>81</v>
      </c>
      <c r="I9" s="71" t="s">
        <v>82</v>
      </c>
      <c r="J9" s="103" t="s">
        <v>521</v>
      </c>
      <c r="K9" s="83"/>
      <c r="L9" s="24" t="s">
        <v>459</v>
      </c>
      <c r="M9" s="22">
        <v>4.1666666666666664E-2</v>
      </c>
      <c r="O9" s="26" t="s">
        <v>161</v>
      </c>
    </row>
    <row r="10" spans="1:15" ht="16.5" hidden="1">
      <c r="A10" s="81">
        <v>2090017</v>
      </c>
      <c r="B10" s="84" t="s">
        <v>240</v>
      </c>
      <c r="C10" s="82"/>
      <c r="D10" s="71" t="s">
        <v>241</v>
      </c>
      <c r="E10" s="71" t="s">
        <v>80</v>
      </c>
      <c r="F10" s="72">
        <v>0.33333333333333331</v>
      </c>
      <c r="G10" s="71" t="s">
        <v>242</v>
      </c>
      <c r="H10" s="73" t="s">
        <v>91</v>
      </c>
      <c r="I10" s="74" t="s">
        <v>92</v>
      </c>
      <c r="J10" s="103" t="s">
        <v>517</v>
      </c>
      <c r="K10" s="83"/>
      <c r="L10" s="24" t="s">
        <v>460</v>
      </c>
      <c r="M10" s="19">
        <v>4.1666666666666664E-2</v>
      </c>
      <c r="O10" s="26" t="s">
        <v>172</v>
      </c>
    </row>
    <row r="11" spans="1:15" ht="16.5" hidden="1">
      <c r="A11" s="81">
        <v>2088561</v>
      </c>
      <c r="B11" s="84" t="s">
        <v>106</v>
      </c>
      <c r="C11" s="82"/>
      <c r="D11" s="71" t="s">
        <v>89</v>
      </c>
      <c r="E11" s="71" t="s">
        <v>80</v>
      </c>
      <c r="F11" s="72">
        <v>0.33333333333333331</v>
      </c>
      <c r="G11" s="71" t="s">
        <v>142</v>
      </c>
      <c r="H11" s="73" t="s">
        <v>85</v>
      </c>
      <c r="I11" s="74" t="s">
        <v>86</v>
      </c>
      <c r="J11" s="103" t="s">
        <v>517</v>
      </c>
      <c r="K11" s="83"/>
      <c r="L11" s="24" t="s">
        <v>461</v>
      </c>
      <c r="M11" s="19">
        <v>4.1666666666666664E-2</v>
      </c>
      <c r="O11" s="26" t="s">
        <v>207</v>
      </c>
    </row>
    <row r="12" spans="1:15" ht="16.5" hidden="1">
      <c r="A12" s="81">
        <v>2260465</v>
      </c>
      <c r="B12" s="71" t="s">
        <v>243</v>
      </c>
      <c r="C12" s="82"/>
      <c r="D12" s="71" t="s">
        <v>244</v>
      </c>
      <c r="E12" s="71" t="s">
        <v>104</v>
      </c>
      <c r="F12" s="72">
        <v>0.25</v>
      </c>
      <c r="G12" s="71" t="s">
        <v>245</v>
      </c>
      <c r="H12" s="71" t="s">
        <v>90</v>
      </c>
      <c r="I12" s="71"/>
      <c r="J12" s="103" t="s">
        <v>517</v>
      </c>
      <c r="K12" s="73" t="s">
        <v>246</v>
      </c>
      <c r="L12" s="24" t="s">
        <v>462</v>
      </c>
      <c r="M12" s="19">
        <v>0</v>
      </c>
      <c r="O12" s="26" t="s">
        <v>212</v>
      </c>
    </row>
    <row r="13" spans="1:15" ht="16.5" hidden="1">
      <c r="A13" s="81">
        <v>1655036</v>
      </c>
      <c r="B13" s="84" t="s">
        <v>247</v>
      </c>
      <c r="C13" s="82"/>
      <c r="D13" s="71" t="s">
        <v>89</v>
      </c>
      <c r="E13" s="71" t="s">
        <v>80</v>
      </c>
      <c r="F13" s="72">
        <v>0.33333333333333331</v>
      </c>
      <c r="G13" s="71" t="s">
        <v>248</v>
      </c>
      <c r="H13" s="73" t="s">
        <v>81</v>
      </c>
      <c r="I13" s="74" t="s">
        <v>82</v>
      </c>
      <c r="J13" s="103" t="s">
        <v>517</v>
      </c>
      <c r="K13" s="83"/>
      <c r="L13" s="24" t="s">
        <v>463</v>
      </c>
      <c r="M13" s="19">
        <v>4.1666666666666664E-2</v>
      </c>
      <c r="O13" s="26" t="s">
        <v>153</v>
      </c>
    </row>
    <row r="14" spans="1:15" ht="16.5" hidden="1">
      <c r="A14" s="24">
        <v>1874367</v>
      </c>
      <c r="B14" s="84" t="s">
        <v>117</v>
      </c>
      <c r="C14" s="82"/>
      <c r="D14" s="71" t="s">
        <v>118</v>
      </c>
      <c r="E14" s="71" t="s">
        <v>80</v>
      </c>
      <c r="F14" s="72">
        <v>0.33333333333333331</v>
      </c>
      <c r="G14" s="71" t="s">
        <v>142</v>
      </c>
      <c r="H14" s="73" t="s">
        <v>85</v>
      </c>
      <c r="I14" s="74" t="s">
        <v>82</v>
      </c>
      <c r="J14" s="103" t="s">
        <v>517</v>
      </c>
      <c r="K14" s="83"/>
      <c r="L14" t="s">
        <v>143</v>
      </c>
      <c r="M14" s="22">
        <v>4.1666666666666664E-2</v>
      </c>
      <c r="O14" s="26" t="s">
        <v>154</v>
      </c>
    </row>
    <row r="15" spans="1:15" ht="16.5" hidden="1">
      <c r="A15" s="81">
        <v>1444542</v>
      </c>
      <c r="B15" s="84" t="s">
        <v>249</v>
      </c>
      <c r="C15" s="82"/>
      <c r="D15" s="71" t="s">
        <v>250</v>
      </c>
      <c r="E15" s="71" t="s">
        <v>80</v>
      </c>
      <c r="F15" s="72">
        <v>0.33333333333333331</v>
      </c>
      <c r="G15" s="71" t="s">
        <v>251</v>
      </c>
      <c r="H15" s="73" t="s">
        <v>81</v>
      </c>
      <c r="I15" s="74" t="s">
        <v>82</v>
      </c>
      <c r="J15" s="103" t="s">
        <v>517</v>
      </c>
      <c r="K15" s="83"/>
      <c r="L15" s="24" t="s">
        <v>464</v>
      </c>
      <c r="M15" s="19">
        <v>4.1666666666666664E-2</v>
      </c>
      <c r="O15" s="26" t="s">
        <v>155</v>
      </c>
    </row>
    <row r="16" spans="1:15" ht="16.5" hidden="1">
      <c r="A16" s="81">
        <v>272322</v>
      </c>
      <c r="B16" s="71" t="s">
        <v>252</v>
      </c>
      <c r="C16" s="82"/>
      <c r="D16" s="71" t="s">
        <v>238</v>
      </c>
      <c r="E16" s="71" t="s">
        <v>80</v>
      </c>
      <c r="F16" s="72">
        <v>0.33333333333333331</v>
      </c>
      <c r="G16" s="71" t="s">
        <v>245</v>
      </c>
      <c r="H16" s="71" t="s">
        <v>85</v>
      </c>
      <c r="I16" s="71" t="s">
        <v>86</v>
      </c>
      <c r="J16" s="103" t="s">
        <v>517</v>
      </c>
      <c r="K16" s="83"/>
      <c r="L16" s="24" t="s">
        <v>462</v>
      </c>
      <c r="M16" s="19">
        <v>4.1666666666666664E-2</v>
      </c>
      <c r="O16" s="26" t="s">
        <v>157</v>
      </c>
    </row>
    <row r="17" spans="1:15" ht="16.5" hidden="1">
      <c r="A17" s="81">
        <v>1354541</v>
      </c>
      <c r="B17" s="82" t="s">
        <v>253</v>
      </c>
      <c r="C17" s="82"/>
      <c r="D17" s="24" t="s">
        <v>437</v>
      </c>
      <c r="E17" s="92" t="s">
        <v>80</v>
      </c>
      <c r="F17" s="93">
        <v>0.33333333333333331</v>
      </c>
      <c r="G17" s="71" t="s">
        <v>242</v>
      </c>
      <c r="H17" s="24"/>
      <c r="I17" s="24"/>
      <c r="J17" s="103" t="s">
        <v>522</v>
      </c>
      <c r="K17" s="24"/>
      <c r="L17" s="24" t="s">
        <v>465</v>
      </c>
      <c r="M17" s="19">
        <v>4.1666666666666664E-2</v>
      </c>
      <c r="O17" s="26" t="s">
        <v>158</v>
      </c>
    </row>
    <row r="18" spans="1:15" ht="16.5" hidden="1">
      <c r="A18" s="81">
        <v>1577825</v>
      </c>
      <c r="B18" s="84" t="s">
        <v>254</v>
      </c>
      <c r="C18" s="82"/>
      <c r="D18" s="91" t="s">
        <v>83</v>
      </c>
      <c r="E18" s="71" t="s">
        <v>80</v>
      </c>
      <c r="F18" s="72">
        <v>0.33333333333333331</v>
      </c>
      <c r="G18" s="71" t="s">
        <v>255</v>
      </c>
      <c r="H18" s="73" t="s">
        <v>81</v>
      </c>
      <c r="I18" s="74" t="s">
        <v>84</v>
      </c>
      <c r="J18" s="103" t="s">
        <v>517</v>
      </c>
      <c r="K18" s="83"/>
      <c r="L18" s="24" t="s">
        <v>466</v>
      </c>
      <c r="M18" s="22">
        <v>4.1666666666666664E-2</v>
      </c>
      <c r="O18" s="26" t="s">
        <v>159</v>
      </c>
    </row>
    <row r="19" spans="1:15" ht="16.5" hidden="1">
      <c r="A19" s="81">
        <v>1652840</v>
      </c>
      <c r="B19" s="82" t="s">
        <v>256</v>
      </c>
      <c r="C19" s="82"/>
      <c r="D19" s="71" t="s">
        <v>305</v>
      </c>
      <c r="E19" s="92" t="s">
        <v>80</v>
      </c>
      <c r="F19" s="93">
        <v>0.33333333333333331</v>
      </c>
      <c r="G19" s="71"/>
      <c r="H19" s="73"/>
      <c r="I19" s="74"/>
      <c r="J19" s="103" t="s">
        <v>517</v>
      </c>
      <c r="K19" s="83"/>
      <c r="L19" s="24" t="s">
        <v>467</v>
      </c>
      <c r="M19" s="19">
        <v>4.1666666666666664E-2</v>
      </c>
      <c r="O19" s="26" t="s">
        <v>162</v>
      </c>
    </row>
    <row r="20" spans="1:15" ht="16.5" hidden="1">
      <c r="A20" s="81">
        <v>2339274</v>
      </c>
      <c r="B20" s="71" t="s">
        <v>257</v>
      </c>
      <c r="C20" s="82"/>
      <c r="D20" s="91" t="s">
        <v>258</v>
      </c>
      <c r="E20" s="71" t="s">
        <v>80</v>
      </c>
      <c r="F20" s="72">
        <v>0.33333333333333331</v>
      </c>
      <c r="G20" s="71" t="s">
        <v>225</v>
      </c>
      <c r="H20" s="71" t="s">
        <v>91</v>
      </c>
      <c r="I20" s="71" t="s">
        <v>92</v>
      </c>
      <c r="J20" s="103" t="s">
        <v>517</v>
      </c>
      <c r="K20" s="83"/>
      <c r="L20" s="24" t="s">
        <v>468</v>
      </c>
      <c r="M20" s="19">
        <v>4.1666666666666664E-2</v>
      </c>
      <c r="O20" s="26" t="s">
        <v>198</v>
      </c>
    </row>
    <row r="21" spans="1:15" ht="16.5" hidden="1">
      <c r="A21" s="81">
        <v>1549067</v>
      </c>
      <c r="B21" s="82" t="s">
        <v>259</v>
      </c>
      <c r="C21" s="82"/>
      <c r="D21" s="24" t="s">
        <v>438</v>
      </c>
      <c r="E21" s="92" t="s">
        <v>80</v>
      </c>
      <c r="F21" s="93">
        <v>0.33333333333333331</v>
      </c>
      <c r="G21" s="71" t="s">
        <v>142</v>
      </c>
      <c r="H21" s="73" t="s">
        <v>381</v>
      </c>
      <c r="I21" s="74"/>
      <c r="J21" s="103" t="s">
        <v>523</v>
      </c>
      <c r="K21" s="83"/>
      <c r="L21" s="24" t="s">
        <v>452</v>
      </c>
      <c r="M21" s="19">
        <v>4.1666666666666664E-2</v>
      </c>
      <c r="O21" s="26" t="s">
        <v>164</v>
      </c>
    </row>
    <row r="22" spans="1:15" ht="16.5" hidden="1">
      <c r="A22" s="81">
        <v>1661976</v>
      </c>
      <c r="B22" s="84" t="s">
        <v>260</v>
      </c>
      <c r="C22" s="82"/>
      <c r="D22" s="91" t="s">
        <v>261</v>
      </c>
      <c r="E22" s="71" t="s">
        <v>80</v>
      </c>
      <c r="F22" s="72">
        <v>0.33333333333333331</v>
      </c>
      <c r="G22" s="71" t="s">
        <v>228</v>
      </c>
      <c r="H22" s="73" t="s">
        <v>262</v>
      </c>
      <c r="I22" s="74" t="s">
        <v>263</v>
      </c>
      <c r="J22" s="103" t="s">
        <v>524</v>
      </c>
      <c r="K22" s="83"/>
      <c r="L22" s="24" t="s">
        <v>469</v>
      </c>
      <c r="M22" s="19">
        <v>4.1666666666666664E-2</v>
      </c>
      <c r="O22" s="27" t="s">
        <v>165</v>
      </c>
    </row>
    <row r="23" spans="1:15" ht="16.5" hidden="1">
      <c r="A23" s="81">
        <v>1756840</v>
      </c>
      <c r="B23" s="71" t="s">
        <v>264</v>
      </c>
      <c r="C23" s="82"/>
      <c r="D23" s="71" t="s">
        <v>89</v>
      </c>
      <c r="E23" s="71" t="s">
        <v>80</v>
      </c>
      <c r="F23" s="72">
        <v>0.33333333333333331</v>
      </c>
      <c r="G23" s="71" t="s">
        <v>225</v>
      </c>
      <c r="H23" s="71" t="s">
        <v>378</v>
      </c>
      <c r="I23" s="71" t="s">
        <v>606</v>
      </c>
      <c r="J23" s="103" t="s">
        <v>517</v>
      </c>
      <c r="K23" s="83"/>
      <c r="L23" s="24" t="s">
        <v>467</v>
      </c>
      <c r="M23" s="19">
        <v>4.1666666666666664E-2</v>
      </c>
      <c r="O23" s="26" t="s">
        <v>163</v>
      </c>
    </row>
    <row r="24" spans="1:15" ht="16.5" hidden="1">
      <c r="A24" s="81">
        <v>2378483</v>
      </c>
      <c r="B24" s="84" t="s">
        <v>128</v>
      </c>
      <c r="C24" s="82"/>
      <c r="D24" s="71" t="s">
        <v>96</v>
      </c>
      <c r="E24" s="71" t="s">
        <v>80</v>
      </c>
      <c r="F24" s="72">
        <v>0.33333333333333331</v>
      </c>
      <c r="G24" s="71" t="s">
        <v>142</v>
      </c>
      <c r="H24" s="73" t="s">
        <v>97</v>
      </c>
      <c r="I24" s="74" t="s">
        <v>265</v>
      </c>
      <c r="J24" s="103" t="s">
        <v>517</v>
      </c>
      <c r="K24" s="83"/>
      <c r="L24" s="24" t="s">
        <v>470</v>
      </c>
      <c r="M24" s="19">
        <v>4.1666666666666664E-2</v>
      </c>
      <c r="O24" s="99" t="s">
        <v>193</v>
      </c>
    </row>
    <row r="25" spans="1:15" ht="16.5" hidden="1">
      <c r="A25" s="81">
        <v>1584622</v>
      </c>
      <c r="B25" s="84" t="s">
        <v>119</v>
      </c>
      <c r="C25" s="82"/>
      <c r="D25" s="71" t="s">
        <v>102</v>
      </c>
      <c r="E25" s="71" t="s">
        <v>104</v>
      </c>
      <c r="F25" s="72">
        <v>0.25</v>
      </c>
      <c r="G25" s="71" t="s">
        <v>142</v>
      </c>
      <c r="H25" s="73" t="s">
        <v>90</v>
      </c>
      <c r="I25" s="74"/>
      <c r="J25" s="103" t="s">
        <v>517</v>
      </c>
      <c r="K25" s="83"/>
      <c r="L25" s="24" t="s">
        <v>143</v>
      </c>
      <c r="M25" s="19">
        <v>0</v>
      </c>
      <c r="O25" s="26" t="s">
        <v>222</v>
      </c>
    </row>
    <row r="26" spans="1:15" ht="16.5" hidden="1">
      <c r="A26" s="81">
        <v>2245301</v>
      </c>
      <c r="B26" s="84" t="s">
        <v>129</v>
      </c>
      <c r="C26" s="82"/>
      <c r="D26" s="71" t="s">
        <v>83</v>
      </c>
      <c r="E26" s="71" t="s">
        <v>80</v>
      </c>
      <c r="F26" s="72">
        <v>0.33333333333333298</v>
      </c>
      <c r="G26" s="71" t="s">
        <v>142</v>
      </c>
      <c r="H26" s="73" t="s">
        <v>617</v>
      </c>
      <c r="I26" s="74" t="s">
        <v>82</v>
      </c>
      <c r="J26" s="103"/>
      <c r="K26" s="83"/>
      <c r="L26" s="24" t="s">
        <v>470</v>
      </c>
      <c r="M26" s="19">
        <v>4.1666666666666699E-2</v>
      </c>
      <c r="O26" s="26" t="s">
        <v>209</v>
      </c>
    </row>
    <row r="27" spans="1:15" ht="16.5" hidden="1">
      <c r="A27" s="86">
        <v>2793311</v>
      </c>
      <c r="B27" s="71" t="s">
        <v>266</v>
      </c>
      <c r="C27" s="82"/>
      <c r="D27" s="71" t="s">
        <v>93</v>
      </c>
      <c r="E27" s="71" t="s">
        <v>80</v>
      </c>
      <c r="F27" s="72">
        <v>0.33333333333333331</v>
      </c>
      <c r="G27" s="71" t="s">
        <v>225</v>
      </c>
      <c r="H27" s="71" t="s">
        <v>90</v>
      </c>
      <c r="I27" s="71" t="s">
        <v>94</v>
      </c>
      <c r="J27" s="103" t="s">
        <v>517</v>
      </c>
      <c r="K27" s="83"/>
      <c r="L27" s="24" t="s">
        <v>471</v>
      </c>
      <c r="M27" s="19">
        <v>4.1666666666666664E-2</v>
      </c>
      <c r="O27" s="26" t="s">
        <v>166</v>
      </c>
    </row>
    <row r="28" spans="1:15" ht="16.5" hidden="1">
      <c r="A28" s="81">
        <v>1782745</v>
      </c>
      <c r="B28" s="84" t="s">
        <v>267</v>
      </c>
      <c r="C28" s="82"/>
      <c r="D28" s="71" t="s">
        <v>238</v>
      </c>
      <c r="E28" s="71" t="s">
        <v>80</v>
      </c>
      <c r="F28" s="72">
        <v>0.33333333333333331</v>
      </c>
      <c r="G28" s="71" t="s">
        <v>268</v>
      </c>
      <c r="H28" s="73" t="s">
        <v>91</v>
      </c>
      <c r="I28" s="74" t="s">
        <v>101</v>
      </c>
      <c r="J28" s="103" t="s">
        <v>517</v>
      </c>
      <c r="K28" s="83"/>
      <c r="L28" s="24" t="s">
        <v>472</v>
      </c>
      <c r="M28" s="19">
        <v>4.1666666666666664E-2</v>
      </c>
      <c r="O28" s="26" t="s">
        <v>167</v>
      </c>
    </row>
    <row r="29" spans="1:15" ht="16.5" hidden="1">
      <c r="A29" s="81">
        <v>2651396</v>
      </c>
      <c r="B29" s="71" t="s">
        <v>269</v>
      </c>
      <c r="C29" s="82"/>
      <c r="D29" s="71" t="s">
        <v>270</v>
      </c>
      <c r="E29" s="71" t="s">
        <v>80</v>
      </c>
      <c r="F29" s="72">
        <v>0.33333333333333331</v>
      </c>
      <c r="G29" s="71" t="s">
        <v>225</v>
      </c>
      <c r="H29" s="71" t="s">
        <v>91</v>
      </c>
      <c r="I29" s="71" t="s">
        <v>92</v>
      </c>
      <c r="J29" s="103" t="s">
        <v>517</v>
      </c>
      <c r="K29" s="83"/>
      <c r="L29" s="24" t="s">
        <v>468</v>
      </c>
      <c r="M29" s="19">
        <v>4.1666666666666664E-2</v>
      </c>
      <c r="O29" s="26" t="s">
        <v>168</v>
      </c>
    </row>
    <row r="30" spans="1:15" ht="16.5" hidden="1">
      <c r="A30" s="81">
        <v>2112711</v>
      </c>
      <c r="B30" s="84" t="s">
        <v>271</v>
      </c>
      <c r="C30" s="82"/>
      <c r="D30" s="71" t="s">
        <v>89</v>
      </c>
      <c r="E30" s="71" t="s">
        <v>80</v>
      </c>
      <c r="F30" s="72">
        <v>0.33333333333333331</v>
      </c>
      <c r="G30" s="71" t="s">
        <v>255</v>
      </c>
      <c r="H30" s="73" t="s">
        <v>85</v>
      </c>
      <c r="I30" s="87" t="s">
        <v>86</v>
      </c>
      <c r="J30" s="103" t="s">
        <v>517</v>
      </c>
      <c r="K30" s="73"/>
      <c r="L30" s="24" t="s">
        <v>473</v>
      </c>
      <c r="M30" s="19">
        <v>4.1666666666666664E-2</v>
      </c>
      <c r="O30" s="26" t="s">
        <v>169</v>
      </c>
    </row>
    <row r="31" spans="1:15" ht="16.5" hidden="1">
      <c r="A31" s="81">
        <v>1852721</v>
      </c>
      <c r="B31" s="84" t="s">
        <v>272</v>
      </c>
      <c r="C31" s="82"/>
      <c r="D31" s="71" t="s">
        <v>148</v>
      </c>
      <c r="E31" s="71" t="s">
        <v>120</v>
      </c>
      <c r="F31" s="72">
        <v>0.16666666666666666</v>
      </c>
      <c r="G31" s="71" t="s">
        <v>142</v>
      </c>
      <c r="H31" s="73" t="s">
        <v>38</v>
      </c>
      <c r="I31" s="74"/>
      <c r="J31" s="103" t="s">
        <v>517</v>
      </c>
      <c r="K31" s="83"/>
      <c r="L31" s="24" t="s">
        <v>143</v>
      </c>
      <c r="M31" s="19">
        <v>0</v>
      </c>
      <c r="O31" s="26" t="s">
        <v>170</v>
      </c>
    </row>
    <row r="32" spans="1:15" ht="16.5" hidden="1">
      <c r="A32" s="81">
        <v>1818604</v>
      </c>
      <c r="B32" s="84" t="s">
        <v>107</v>
      </c>
      <c r="C32" s="82"/>
      <c r="D32" s="71" t="s">
        <v>89</v>
      </c>
      <c r="E32" s="71" t="s">
        <v>80</v>
      </c>
      <c r="F32" s="72">
        <v>0.33333333333333331</v>
      </c>
      <c r="G32" s="71" t="s">
        <v>142</v>
      </c>
      <c r="H32" s="73"/>
      <c r="I32" s="74" t="s">
        <v>108</v>
      </c>
      <c r="J32" s="103" t="s">
        <v>517</v>
      </c>
      <c r="K32" s="85"/>
      <c r="L32" s="24" t="s">
        <v>461</v>
      </c>
      <c r="M32" s="19">
        <v>4.1666666666666664E-2</v>
      </c>
      <c r="O32" s="26" t="s">
        <v>171</v>
      </c>
    </row>
    <row r="33" spans="1:15" ht="16.5" hidden="1">
      <c r="A33" s="81">
        <v>1659606</v>
      </c>
      <c r="B33" s="84" t="s">
        <v>273</v>
      </c>
      <c r="C33" s="82"/>
      <c r="D33" s="71" t="s">
        <v>274</v>
      </c>
      <c r="E33" s="71" t="s">
        <v>80</v>
      </c>
      <c r="F33" s="72">
        <v>0.33333333333333331</v>
      </c>
      <c r="G33" s="71" t="s">
        <v>275</v>
      </c>
      <c r="H33" s="73" t="s">
        <v>99</v>
      </c>
      <c r="I33" s="74" t="s">
        <v>100</v>
      </c>
      <c r="J33" s="103" t="s">
        <v>517</v>
      </c>
      <c r="K33" s="83"/>
      <c r="L33" s="24" t="s">
        <v>474</v>
      </c>
      <c r="M33" s="22">
        <v>4.1666666666666664E-2</v>
      </c>
      <c r="O33" s="26" t="s">
        <v>210</v>
      </c>
    </row>
    <row r="34" spans="1:15" ht="16.5" hidden="1">
      <c r="A34" s="81">
        <v>1958296</v>
      </c>
      <c r="B34" s="71" t="s">
        <v>276</v>
      </c>
      <c r="C34" s="82"/>
      <c r="D34" s="71" t="s">
        <v>250</v>
      </c>
      <c r="E34" s="71" t="s">
        <v>80</v>
      </c>
      <c r="F34" s="72">
        <v>0.33333333333333331</v>
      </c>
      <c r="G34" s="71" t="s">
        <v>245</v>
      </c>
      <c r="H34" s="71" t="s">
        <v>91</v>
      </c>
      <c r="I34" s="71" t="s">
        <v>277</v>
      </c>
      <c r="J34" s="103" t="s">
        <v>517</v>
      </c>
      <c r="K34" s="83"/>
      <c r="L34" s="24" t="s">
        <v>462</v>
      </c>
      <c r="M34" s="19">
        <v>4.1666666666666664E-2</v>
      </c>
      <c r="O34" s="27" t="s">
        <v>211</v>
      </c>
    </row>
    <row r="35" spans="1:15" ht="16.5" hidden="1">
      <c r="A35" s="81">
        <v>1533808</v>
      </c>
      <c r="B35" s="84" t="s">
        <v>278</v>
      </c>
      <c r="C35" s="82"/>
      <c r="D35" s="71" t="s">
        <v>279</v>
      </c>
      <c r="E35" s="71" t="s">
        <v>80</v>
      </c>
      <c r="F35" s="72">
        <v>0.33333333333333331</v>
      </c>
      <c r="G35" s="71" t="s">
        <v>451</v>
      </c>
      <c r="H35" s="73" t="s">
        <v>81</v>
      </c>
      <c r="I35" s="74" t="s">
        <v>280</v>
      </c>
      <c r="J35" s="103" t="s">
        <v>517</v>
      </c>
      <c r="K35" s="83"/>
      <c r="L35" s="24" t="s">
        <v>475</v>
      </c>
      <c r="M35" s="19">
        <v>4.1666666666666664E-2</v>
      </c>
      <c r="O35" s="26" t="s">
        <v>173</v>
      </c>
    </row>
    <row r="36" spans="1:15" ht="16.5" hidden="1">
      <c r="A36" s="81">
        <v>2783529</v>
      </c>
      <c r="B36" s="84" t="s">
        <v>281</v>
      </c>
      <c r="C36" s="82"/>
      <c r="D36" s="71" t="s">
        <v>282</v>
      </c>
      <c r="E36" s="71" t="s">
        <v>80</v>
      </c>
      <c r="F36" s="72">
        <v>0.33333333333333331</v>
      </c>
      <c r="G36" s="71" t="s">
        <v>283</v>
      </c>
      <c r="H36" s="73" t="s">
        <v>296</v>
      </c>
      <c r="I36" s="74" t="s">
        <v>447</v>
      </c>
      <c r="J36" s="103" t="s">
        <v>525</v>
      </c>
      <c r="K36" s="83"/>
      <c r="L36" s="24" t="s">
        <v>476</v>
      </c>
      <c r="M36" s="19">
        <v>4.1666666666666664E-2</v>
      </c>
      <c r="O36" s="26" t="s">
        <v>215</v>
      </c>
    </row>
    <row r="37" spans="1:15" ht="16.5" hidden="1">
      <c r="A37" s="81">
        <v>272390</v>
      </c>
      <c r="B37" s="84" t="s">
        <v>109</v>
      </c>
      <c r="C37" s="82"/>
      <c r="D37" s="71" t="s">
        <v>83</v>
      </c>
      <c r="E37" s="71" t="s">
        <v>80</v>
      </c>
      <c r="F37" s="72">
        <v>0.33333333333333331</v>
      </c>
      <c r="G37" s="71" t="s">
        <v>142</v>
      </c>
      <c r="H37" s="73" t="s">
        <v>81</v>
      </c>
      <c r="I37" s="74" t="s">
        <v>84</v>
      </c>
      <c r="J37" s="103" t="s">
        <v>526</v>
      </c>
      <c r="K37" s="83"/>
      <c r="L37" s="24" t="s">
        <v>477</v>
      </c>
      <c r="M37" s="19">
        <v>4.1666666666666664E-2</v>
      </c>
      <c r="O37" s="26" t="s">
        <v>174</v>
      </c>
    </row>
    <row r="38" spans="1:15" ht="16.5" hidden="1">
      <c r="A38" s="81">
        <v>49400</v>
      </c>
      <c r="B38" s="84" t="s">
        <v>130</v>
      </c>
      <c r="C38" s="82"/>
      <c r="D38" s="71" t="s">
        <v>89</v>
      </c>
      <c r="E38" s="71" t="s">
        <v>80</v>
      </c>
      <c r="F38" s="72">
        <v>0.33333333333333331</v>
      </c>
      <c r="G38" s="71" t="s">
        <v>142</v>
      </c>
      <c r="H38" s="73" t="s">
        <v>607</v>
      </c>
      <c r="I38" s="74" t="s">
        <v>608</v>
      </c>
      <c r="J38" s="103" t="s">
        <v>517</v>
      </c>
      <c r="K38" s="75"/>
      <c r="L38" s="24" t="s">
        <v>470</v>
      </c>
      <c r="M38" s="19">
        <v>4.1666666666666664E-2</v>
      </c>
      <c r="O38" s="26" t="s">
        <v>205</v>
      </c>
    </row>
    <row r="39" spans="1:15" ht="16.5" hidden="1">
      <c r="A39" s="81">
        <v>2078784</v>
      </c>
      <c r="B39" s="71" t="s">
        <v>284</v>
      </c>
      <c r="C39" s="82"/>
      <c r="D39" s="71" t="s">
        <v>244</v>
      </c>
      <c r="E39" s="71" t="s">
        <v>80</v>
      </c>
      <c r="F39" s="72">
        <v>0.33333333333333331</v>
      </c>
      <c r="G39" s="71" t="s">
        <v>245</v>
      </c>
      <c r="H39" s="71" t="s">
        <v>91</v>
      </c>
      <c r="I39" s="71" t="s">
        <v>285</v>
      </c>
      <c r="J39" s="103" t="s">
        <v>527</v>
      </c>
      <c r="K39" s="83"/>
      <c r="L39" s="24" t="s">
        <v>478</v>
      </c>
      <c r="M39" s="19">
        <v>4.1666666666666664E-2</v>
      </c>
      <c r="O39" s="26" t="s">
        <v>175</v>
      </c>
    </row>
    <row r="40" spans="1:15" ht="16.5" hidden="1">
      <c r="A40" s="81">
        <v>2244232</v>
      </c>
      <c r="B40" s="84" t="s">
        <v>121</v>
      </c>
      <c r="C40" s="82"/>
      <c r="D40" s="71" t="s">
        <v>122</v>
      </c>
      <c r="E40" s="71" t="s">
        <v>80</v>
      </c>
      <c r="F40" s="72">
        <v>0.33333333333333331</v>
      </c>
      <c r="G40" s="71" t="s">
        <v>142</v>
      </c>
      <c r="H40" s="73" t="s">
        <v>97</v>
      </c>
      <c r="I40" s="74" t="s">
        <v>98</v>
      </c>
      <c r="J40" s="103" t="s">
        <v>517</v>
      </c>
      <c r="K40" s="83"/>
      <c r="L40" s="24" t="s">
        <v>143</v>
      </c>
      <c r="M40" s="19">
        <v>4.1666666666666664E-2</v>
      </c>
      <c r="O40" s="26" t="s">
        <v>194</v>
      </c>
    </row>
    <row r="41" spans="1:15" ht="16.5" hidden="1">
      <c r="A41" s="81">
        <v>6272438</v>
      </c>
      <c r="B41" s="82" t="s">
        <v>286</v>
      </c>
      <c r="C41" s="82"/>
      <c r="D41" s="71" t="s">
        <v>244</v>
      </c>
      <c r="E41" s="92" t="s">
        <v>80</v>
      </c>
      <c r="F41" s="93">
        <v>0.33333333333333331</v>
      </c>
      <c r="G41" s="71" t="s">
        <v>245</v>
      </c>
      <c r="H41" s="73"/>
      <c r="I41" s="74"/>
      <c r="J41" s="103" t="s">
        <v>528</v>
      </c>
      <c r="K41" s="83"/>
      <c r="L41" s="24" t="s">
        <v>462</v>
      </c>
      <c r="M41" s="19">
        <v>4.1666666666666664E-2</v>
      </c>
      <c r="O41" s="26" t="s">
        <v>195</v>
      </c>
    </row>
    <row r="42" spans="1:15" ht="16.5" hidden="1">
      <c r="A42" s="81">
        <v>2151159</v>
      </c>
      <c r="B42" s="84" t="s">
        <v>123</v>
      </c>
      <c r="C42" s="82"/>
      <c r="D42" s="91" t="s">
        <v>89</v>
      </c>
      <c r="E42" s="71" t="s">
        <v>80</v>
      </c>
      <c r="F42" s="72">
        <v>0.33333333333333331</v>
      </c>
      <c r="G42" s="71" t="s">
        <v>142</v>
      </c>
      <c r="H42" s="73" t="s">
        <v>81</v>
      </c>
      <c r="I42" s="74" t="s">
        <v>84</v>
      </c>
      <c r="J42" s="103" t="s">
        <v>529</v>
      </c>
      <c r="K42" s="83"/>
      <c r="L42" s="24" t="s">
        <v>470</v>
      </c>
      <c r="M42" s="19">
        <v>4.1666666666666664E-2</v>
      </c>
      <c r="O42" s="26" t="s">
        <v>189</v>
      </c>
    </row>
    <row r="43" spans="1:15" ht="16.5" hidden="1">
      <c r="A43" s="81">
        <v>1761383</v>
      </c>
      <c r="B43" s="84" t="s">
        <v>287</v>
      </c>
      <c r="C43" s="82"/>
      <c r="D43" s="71" t="s">
        <v>288</v>
      </c>
      <c r="E43" s="71" t="s">
        <v>80</v>
      </c>
      <c r="F43" s="72">
        <v>0.33333333333333331</v>
      </c>
      <c r="G43" s="71" t="s">
        <v>228</v>
      </c>
      <c r="H43" s="73" t="s">
        <v>262</v>
      </c>
      <c r="I43" s="74" t="s">
        <v>263</v>
      </c>
      <c r="J43" s="103" t="s">
        <v>530</v>
      </c>
      <c r="K43" s="83"/>
      <c r="L43" s="24" t="s">
        <v>479</v>
      </c>
      <c r="M43" s="22">
        <v>4.1666666666666664E-2</v>
      </c>
      <c r="O43" s="26" t="s">
        <v>176</v>
      </c>
    </row>
    <row r="44" spans="1:15" ht="33" hidden="1">
      <c r="A44" s="81">
        <v>1961434</v>
      </c>
      <c r="B44" s="84" t="s">
        <v>110</v>
      </c>
      <c r="C44" s="82"/>
      <c r="D44" s="71" t="s">
        <v>111</v>
      </c>
      <c r="E44" s="71" t="s">
        <v>80</v>
      </c>
      <c r="F44" s="72">
        <v>0.33333333333333331</v>
      </c>
      <c r="G44" s="71" t="s">
        <v>142</v>
      </c>
      <c r="H44" s="73" t="s">
        <v>91</v>
      </c>
      <c r="I44" s="74" t="s">
        <v>92</v>
      </c>
      <c r="J44" s="103" t="s">
        <v>517</v>
      </c>
      <c r="K44" s="83"/>
      <c r="L44" s="24" t="s">
        <v>480</v>
      </c>
      <c r="M44" s="19">
        <v>4.1666666666666664E-2</v>
      </c>
      <c r="O44" s="28" t="s">
        <v>177</v>
      </c>
    </row>
    <row r="45" spans="1:15" ht="16.5" hidden="1">
      <c r="A45" s="81">
        <v>1802602</v>
      </c>
      <c r="B45" s="84" t="s">
        <v>289</v>
      </c>
      <c r="C45" s="82"/>
      <c r="D45" s="71" t="s">
        <v>83</v>
      </c>
      <c r="E45" s="71" t="s">
        <v>80</v>
      </c>
      <c r="F45" s="72">
        <v>0.33333333333333331</v>
      </c>
      <c r="G45" s="71" t="s">
        <v>251</v>
      </c>
      <c r="H45" s="73" t="s">
        <v>290</v>
      </c>
      <c r="I45" s="74" t="s">
        <v>291</v>
      </c>
      <c r="J45" s="103" t="s">
        <v>517</v>
      </c>
      <c r="K45" s="83"/>
      <c r="L45" s="24" t="s">
        <v>481</v>
      </c>
      <c r="M45" s="19">
        <v>4.1666666666666664E-2</v>
      </c>
      <c r="O45" s="26" t="s">
        <v>182</v>
      </c>
    </row>
    <row r="46" spans="1:15" ht="16.5" hidden="1">
      <c r="A46" s="81">
        <v>2244761</v>
      </c>
      <c r="B46" s="84" t="s">
        <v>292</v>
      </c>
      <c r="C46" s="82"/>
      <c r="D46" s="71" t="s">
        <v>293</v>
      </c>
      <c r="E46" s="71" t="s">
        <v>120</v>
      </c>
      <c r="F46" s="72">
        <v>0.16666666666666699</v>
      </c>
      <c r="G46" s="71" t="s">
        <v>451</v>
      </c>
      <c r="H46" s="73" t="s">
        <v>445</v>
      </c>
      <c r="I46" s="74"/>
      <c r="J46" s="103"/>
      <c r="K46" s="83" t="s">
        <v>615</v>
      </c>
      <c r="L46" s="24" t="s">
        <v>482</v>
      </c>
      <c r="M46" s="22">
        <v>0</v>
      </c>
      <c r="O46" s="26" t="s">
        <v>183</v>
      </c>
    </row>
    <row r="47" spans="1:15" ht="16.5" hidden="1">
      <c r="A47" s="81">
        <v>1802077</v>
      </c>
      <c r="B47" s="84" t="s">
        <v>294</v>
      </c>
      <c r="C47" s="82"/>
      <c r="D47" s="71" t="s">
        <v>238</v>
      </c>
      <c r="E47" s="71" t="s">
        <v>80</v>
      </c>
      <c r="F47" s="72">
        <v>0.33333333333333331</v>
      </c>
      <c r="G47" s="71" t="s">
        <v>242</v>
      </c>
      <c r="H47" s="73" t="s">
        <v>91</v>
      </c>
      <c r="I47" s="74" t="s">
        <v>101</v>
      </c>
      <c r="J47" s="103" t="s">
        <v>517</v>
      </c>
      <c r="K47" s="83"/>
      <c r="L47" s="24" t="s">
        <v>483</v>
      </c>
      <c r="M47" s="19">
        <v>4.1666666666666664E-2</v>
      </c>
      <c r="O47" s="27" t="s">
        <v>184</v>
      </c>
    </row>
    <row r="48" spans="1:15" ht="16.5" hidden="1">
      <c r="A48" s="81">
        <v>2996831</v>
      </c>
      <c r="B48" s="71" t="s">
        <v>295</v>
      </c>
      <c r="C48" s="82"/>
      <c r="D48" s="71" t="s">
        <v>270</v>
      </c>
      <c r="E48" s="71" t="s">
        <v>80</v>
      </c>
      <c r="F48" s="72">
        <v>0.33333333333333331</v>
      </c>
      <c r="G48" s="71" t="s">
        <v>225</v>
      </c>
      <c r="H48" s="71" t="s">
        <v>296</v>
      </c>
      <c r="I48" s="71" t="s">
        <v>297</v>
      </c>
      <c r="J48" s="103" t="s">
        <v>517</v>
      </c>
      <c r="K48" s="83"/>
      <c r="L48" s="24" t="s">
        <v>484</v>
      </c>
      <c r="M48" s="19">
        <v>4.1666666666666664E-2</v>
      </c>
      <c r="O48" s="26" t="s">
        <v>178</v>
      </c>
    </row>
    <row r="49" spans="1:15" ht="16.5" hidden="1">
      <c r="A49" s="81">
        <v>1510431</v>
      </c>
      <c r="B49" s="71" t="s">
        <v>298</v>
      </c>
      <c r="C49" s="82"/>
      <c r="D49" s="71" t="s">
        <v>83</v>
      </c>
      <c r="E49" s="71" t="s">
        <v>80</v>
      </c>
      <c r="F49" s="72">
        <v>0.33333333333333331</v>
      </c>
      <c r="G49" s="71" t="s">
        <v>299</v>
      </c>
      <c r="H49" s="71" t="s">
        <v>81</v>
      </c>
      <c r="I49" s="74" t="s">
        <v>265</v>
      </c>
      <c r="J49" s="103" t="s">
        <v>517</v>
      </c>
      <c r="K49" s="83"/>
      <c r="L49" s="24" t="s">
        <v>485</v>
      </c>
      <c r="M49" s="19">
        <v>4.1666666666666664E-2</v>
      </c>
      <c r="O49" s="26" t="s">
        <v>180</v>
      </c>
    </row>
    <row r="50" spans="1:15" ht="16.5" hidden="1">
      <c r="A50" s="81">
        <v>1938500</v>
      </c>
      <c r="B50" s="84" t="s">
        <v>137</v>
      </c>
      <c r="C50" s="82"/>
      <c r="D50" s="71" t="s">
        <v>89</v>
      </c>
      <c r="E50" s="71" t="s">
        <v>80</v>
      </c>
      <c r="F50" s="72">
        <v>0.33333333333333331</v>
      </c>
      <c r="G50" s="71" t="s">
        <v>142</v>
      </c>
      <c r="H50" s="73" t="s">
        <v>85</v>
      </c>
      <c r="I50" s="74" t="s">
        <v>86</v>
      </c>
      <c r="J50" s="103" t="s">
        <v>531</v>
      </c>
      <c r="K50" s="83"/>
      <c r="L50" s="24" t="s">
        <v>486</v>
      </c>
      <c r="M50" s="19">
        <v>4.1666666666666664E-2</v>
      </c>
      <c r="O50" s="26" t="s">
        <v>181</v>
      </c>
    </row>
    <row r="51" spans="1:15" ht="16.5" hidden="1">
      <c r="A51" s="81">
        <v>2605456</v>
      </c>
      <c r="B51" s="84" t="s">
        <v>300</v>
      </c>
      <c r="C51" s="82"/>
      <c r="D51" s="71" t="s">
        <v>227</v>
      </c>
      <c r="E51" s="71" t="s">
        <v>80</v>
      </c>
      <c r="F51" s="72">
        <v>0.33333333333333331</v>
      </c>
      <c r="G51" s="71" t="s">
        <v>228</v>
      </c>
      <c r="H51" s="73" t="s">
        <v>85</v>
      </c>
      <c r="I51" s="74" t="s">
        <v>84</v>
      </c>
      <c r="J51" s="103" t="s">
        <v>517</v>
      </c>
      <c r="K51" s="83"/>
      <c r="L51" s="24" t="s">
        <v>479</v>
      </c>
      <c r="M51" s="19">
        <v>4.1666666666666664E-2</v>
      </c>
      <c r="O51" s="27" t="s">
        <v>179</v>
      </c>
    </row>
    <row r="52" spans="1:15" ht="16.5" hidden="1">
      <c r="A52" s="81">
        <v>2520139</v>
      </c>
      <c r="B52" s="82" t="s">
        <v>301</v>
      </c>
      <c r="C52" s="82"/>
      <c r="D52" s="91" t="s">
        <v>274</v>
      </c>
      <c r="E52" s="92" t="s">
        <v>80</v>
      </c>
      <c r="F52" s="93">
        <v>0.33333333333333331</v>
      </c>
      <c r="G52" s="71"/>
      <c r="H52" s="73"/>
      <c r="I52" s="74"/>
      <c r="J52" s="103" t="s">
        <v>532</v>
      </c>
      <c r="K52" s="83"/>
      <c r="L52" s="24" t="s">
        <v>487</v>
      </c>
      <c r="M52" s="19">
        <v>4.1666666666666664E-2</v>
      </c>
      <c r="O52" s="26" t="s">
        <v>190</v>
      </c>
    </row>
    <row r="53" spans="1:15" ht="16.5" hidden="1">
      <c r="A53" s="81">
        <v>2548370</v>
      </c>
      <c r="B53" s="82" t="s">
        <v>302</v>
      </c>
      <c r="C53" s="82"/>
      <c r="D53" s="24" t="s">
        <v>436</v>
      </c>
      <c r="E53" s="92" t="s">
        <v>80</v>
      </c>
      <c r="F53" s="93">
        <v>0.33333333333333331</v>
      </c>
      <c r="G53" s="71" t="s">
        <v>142</v>
      </c>
      <c r="H53" s="73" t="s">
        <v>381</v>
      </c>
      <c r="I53" s="74"/>
      <c r="J53" s="103" t="s">
        <v>533</v>
      </c>
      <c r="K53" s="83"/>
      <c r="L53" s="24" t="s">
        <v>488</v>
      </c>
      <c r="M53" s="19">
        <v>4.1666666666666664E-2</v>
      </c>
      <c r="O53" s="27" t="s">
        <v>186</v>
      </c>
    </row>
    <row r="54" spans="1:15" ht="16.5" hidden="1">
      <c r="A54" s="81">
        <v>3008941</v>
      </c>
      <c r="B54" s="84" t="s">
        <v>138</v>
      </c>
      <c r="C54" s="82"/>
      <c r="D54" s="91" t="s">
        <v>89</v>
      </c>
      <c r="E54" s="71" t="s">
        <v>80</v>
      </c>
      <c r="F54" s="72">
        <v>0.33333333333333331</v>
      </c>
      <c r="G54" s="71" t="s">
        <v>142</v>
      </c>
      <c r="H54" s="73" t="s">
        <v>85</v>
      </c>
      <c r="I54" s="74" t="s">
        <v>86</v>
      </c>
      <c r="J54" s="103" t="s">
        <v>517</v>
      </c>
      <c r="K54" s="83"/>
      <c r="L54" s="24" t="s">
        <v>480</v>
      </c>
      <c r="M54" s="19">
        <v>4.1666666666666664E-2</v>
      </c>
      <c r="O54" s="27" t="s">
        <v>188</v>
      </c>
    </row>
    <row r="55" spans="1:15" ht="16.5" hidden="1">
      <c r="A55" s="81">
        <v>2182113</v>
      </c>
      <c r="B55" s="84" t="s">
        <v>303</v>
      </c>
      <c r="C55" s="82"/>
      <c r="D55" s="71" t="s">
        <v>282</v>
      </c>
      <c r="E55" s="71" t="s">
        <v>80</v>
      </c>
      <c r="F55" s="72">
        <v>0.33333333333333331</v>
      </c>
      <c r="G55" s="71" t="s">
        <v>283</v>
      </c>
      <c r="H55" s="73" t="s">
        <v>81</v>
      </c>
      <c r="I55" s="74" t="s">
        <v>82</v>
      </c>
      <c r="J55" s="103" t="s">
        <v>517</v>
      </c>
      <c r="K55" s="83"/>
      <c r="L55" s="24" t="s">
        <v>489</v>
      </c>
      <c r="M55" s="22">
        <v>4.1666666666666664E-2</v>
      </c>
      <c r="O55" s="27" t="s">
        <v>199</v>
      </c>
    </row>
    <row r="56" spans="1:15" ht="16.5" hidden="1">
      <c r="A56" s="81">
        <v>2151188</v>
      </c>
      <c r="B56" s="84" t="s">
        <v>124</v>
      </c>
      <c r="C56" s="82"/>
      <c r="D56" s="71" t="s">
        <v>147</v>
      </c>
      <c r="E56" s="71" t="s">
        <v>120</v>
      </c>
      <c r="F56" s="72">
        <v>0.16666666666666666</v>
      </c>
      <c r="G56" s="71" t="s">
        <v>142</v>
      </c>
      <c r="H56" s="73"/>
      <c r="I56" s="74" t="s">
        <v>98</v>
      </c>
      <c r="J56" s="103" t="s">
        <v>517</v>
      </c>
      <c r="K56" s="75" t="s">
        <v>125</v>
      </c>
      <c r="L56" s="24" t="s">
        <v>490</v>
      </c>
      <c r="M56" s="19">
        <v>0</v>
      </c>
      <c r="O56" s="26" t="s">
        <v>216</v>
      </c>
    </row>
    <row r="57" spans="1:15" ht="16.5" hidden="1">
      <c r="A57" s="81">
        <v>1756025</v>
      </c>
      <c r="B57" s="71" t="s">
        <v>304</v>
      </c>
      <c r="C57" s="82"/>
      <c r="D57" s="71" t="s">
        <v>305</v>
      </c>
      <c r="E57" s="71" t="s">
        <v>80</v>
      </c>
      <c r="F57" s="72">
        <v>0.33333333333333331</v>
      </c>
      <c r="G57" s="71" t="s">
        <v>225</v>
      </c>
      <c r="H57" s="71" t="s">
        <v>81</v>
      </c>
      <c r="I57" s="71" t="s">
        <v>84</v>
      </c>
      <c r="J57" s="103" t="s">
        <v>534</v>
      </c>
      <c r="K57" s="83"/>
      <c r="L57" s="24" t="s">
        <v>491</v>
      </c>
      <c r="M57" s="19">
        <v>4.1666666666666664E-2</v>
      </c>
      <c r="O57" s="26" t="s">
        <v>197</v>
      </c>
    </row>
    <row r="58" spans="1:15" ht="16.5" hidden="1">
      <c r="A58" s="24">
        <v>1676954</v>
      </c>
      <c r="B58" s="71" t="s">
        <v>306</v>
      </c>
      <c r="C58" s="82"/>
      <c r="D58" s="71" t="s">
        <v>244</v>
      </c>
      <c r="E58" s="71" t="s">
        <v>80</v>
      </c>
      <c r="F58" s="72">
        <v>0.33333333333333331</v>
      </c>
      <c r="G58" s="71" t="s">
        <v>245</v>
      </c>
      <c r="H58" s="71" t="s">
        <v>85</v>
      </c>
      <c r="I58" s="71" t="s">
        <v>86</v>
      </c>
      <c r="J58" s="103" t="s">
        <v>517</v>
      </c>
      <c r="K58" s="83"/>
      <c r="L58" t="s">
        <v>462</v>
      </c>
      <c r="M58" s="19">
        <v>4.1666666666666664E-2</v>
      </c>
      <c r="O58" s="26" t="s">
        <v>185</v>
      </c>
    </row>
    <row r="59" spans="1:15" ht="16.5" hidden="1">
      <c r="A59" s="81">
        <v>2106428</v>
      </c>
      <c r="B59" s="84" t="s">
        <v>112</v>
      </c>
      <c r="C59" s="82"/>
      <c r="D59" s="71" t="s">
        <v>89</v>
      </c>
      <c r="E59" s="71" t="s">
        <v>80</v>
      </c>
      <c r="F59" s="72">
        <v>0.33333333333333331</v>
      </c>
      <c r="G59" s="71" t="s">
        <v>142</v>
      </c>
      <c r="H59" s="73" t="s">
        <v>91</v>
      </c>
      <c r="I59" s="74" t="s">
        <v>92</v>
      </c>
      <c r="J59" s="103" t="s">
        <v>517</v>
      </c>
      <c r="K59" s="83"/>
      <c r="L59" s="24" t="s">
        <v>461</v>
      </c>
      <c r="M59" s="19">
        <v>4.1666666666666664E-2</v>
      </c>
      <c r="O59" s="26" t="s">
        <v>187</v>
      </c>
    </row>
    <row r="60" spans="1:15" ht="16.5" hidden="1">
      <c r="A60" s="81">
        <v>2148016</v>
      </c>
      <c r="B60" s="84" t="s">
        <v>131</v>
      </c>
      <c r="C60" s="82"/>
      <c r="D60" s="71" t="s">
        <v>93</v>
      </c>
      <c r="E60" s="71" t="s">
        <v>80</v>
      </c>
      <c r="F60" s="72">
        <v>0.33333333333333331</v>
      </c>
      <c r="G60" s="71" t="s">
        <v>142</v>
      </c>
      <c r="H60" s="73" t="s">
        <v>97</v>
      </c>
      <c r="I60" s="74" t="s">
        <v>132</v>
      </c>
      <c r="J60" s="103" t="s">
        <v>517</v>
      </c>
      <c r="K60" s="83"/>
      <c r="L60" s="24" t="s">
        <v>470</v>
      </c>
      <c r="M60" s="19">
        <v>4.1666666666666664E-2</v>
      </c>
      <c r="O60" s="26" t="s">
        <v>201</v>
      </c>
    </row>
    <row r="61" spans="1:15" ht="16.5" hidden="1">
      <c r="A61" s="81">
        <v>1647621</v>
      </c>
      <c r="B61" s="88" t="s">
        <v>141</v>
      </c>
      <c r="C61" s="82"/>
      <c r="D61" s="71" t="s">
        <v>89</v>
      </c>
      <c r="E61" s="71" t="s">
        <v>120</v>
      </c>
      <c r="F61" s="72">
        <v>0.16666666666666666</v>
      </c>
      <c r="G61" s="71" t="s">
        <v>255</v>
      </c>
      <c r="H61" s="73" t="s">
        <v>445</v>
      </c>
      <c r="I61" s="74"/>
      <c r="J61" s="103" t="s">
        <v>600</v>
      </c>
      <c r="K61" s="83"/>
      <c r="L61" s="24" t="s">
        <v>517</v>
      </c>
      <c r="M61" s="19">
        <v>0</v>
      </c>
      <c r="O61" s="26" t="s">
        <v>202</v>
      </c>
    </row>
    <row r="62" spans="1:15" ht="16.5" hidden="1">
      <c r="A62" s="81">
        <v>2414804</v>
      </c>
      <c r="B62" s="84" t="s">
        <v>113</v>
      </c>
      <c r="C62" s="82"/>
      <c r="D62" s="71" t="s">
        <v>83</v>
      </c>
      <c r="E62" s="71" t="s">
        <v>80</v>
      </c>
      <c r="F62" s="72">
        <v>0.33333333333333331</v>
      </c>
      <c r="G62" s="71" t="s">
        <v>142</v>
      </c>
      <c r="H62" s="73" t="s">
        <v>85</v>
      </c>
      <c r="I62" s="74" t="s">
        <v>103</v>
      </c>
      <c r="J62" s="103" t="s">
        <v>517</v>
      </c>
      <c r="K62" s="83"/>
      <c r="L62" s="24" t="s">
        <v>461</v>
      </c>
      <c r="M62" s="19">
        <v>4.1666666666666664E-2</v>
      </c>
      <c r="O62" s="26" t="s">
        <v>200</v>
      </c>
    </row>
    <row r="63" spans="1:15" ht="16.5" hidden="1">
      <c r="A63" s="81">
        <v>2166042</v>
      </c>
      <c r="B63" s="84" t="s">
        <v>307</v>
      </c>
      <c r="C63" s="82"/>
      <c r="D63" s="71" t="s">
        <v>288</v>
      </c>
      <c r="E63" s="71" t="s">
        <v>80</v>
      </c>
      <c r="F63" s="72">
        <v>0.33333333333333331</v>
      </c>
      <c r="G63" s="71" t="s">
        <v>228</v>
      </c>
      <c r="H63" s="73" t="s">
        <v>262</v>
      </c>
      <c r="I63" s="74" t="s">
        <v>308</v>
      </c>
      <c r="J63" s="103" t="s">
        <v>535</v>
      </c>
      <c r="K63" s="83"/>
      <c r="L63" s="24" t="s">
        <v>492</v>
      </c>
      <c r="M63" s="22">
        <v>4.1666666666666664E-2</v>
      </c>
      <c r="O63" s="26" t="s">
        <v>203</v>
      </c>
    </row>
    <row r="64" spans="1:15" ht="16.5" hidden="1">
      <c r="A64" s="81">
        <v>1933033</v>
      </c>
      <c r="B64" s="82" t="s">
        <v>309</v>
      </c>
      <c r="C64" s="82"/>
      <c r="D64" s="71" t="s">
        <v>89</v>
      </c>
      <c r="E64" s="92" t="s">
        <v>80</v>
      </c>
      <c r="F64" s="93">
        <v>0.33333333333333331</v>
      </c>
      <c r="G64" s="71"/>
      <c r="H64" s="73" t="s">
        <v>445</v>
      </c>
      <c r="I64" s="74"/>
      <c r="J64" s="103" t="s">
        <v>517</v>
      </c>
      <c r="K64" s="83"/>
      <c r="L64" s="24" t="s">
        <v>461</v>
      </c>
      <c r="M64" s="19">
        <v>4.1666666666666664E-2</v>
      </c>
      <c r="O64" s="26" t="s">
        <v>450</v>
      </c>
    </row>
    <row r="65" spans="1:15" ht="16.5" hidden="1">
      <c r="A65" s="81">
        <v>2151251</v>
      </c>
      <c r="B65" s="71" t="s">
        <v>310</v>
      </c>
      <c r="C65" s="82"/>
      <c r="D65" s="91" t="s">
        <v>83</v>
      </c>
      <c r="E65" s="71" t="s">
        <v>80</v>
      </c>
      <c r="F65" s="72">
        <v>0.33333333333333331</v>
      </c>
      <c r="G65" s="71" t="s">
        <v>225</v>
      </c>
      <c r="H65" s="71" t="s">
        <v>81</v>
      </c>
      <c r="I65" s="71" t="s">
        <v>82</v>
      </c>
      <c r="J65" s="103" t="s">
        <v>536</v>
      </c>
      <c r="K65" s="83"/>
      <c r="L65" s="24" t="s">
        <v>493</v>
      </c>
      <c r="M65" s="19">
        <v>4.1666666666666664E-2</v>
      </c>
      <c r="O65" s="26" t="s">
        <v>196</v>
      </c>
    </row>
    <row r="66" spans="1:15" ht="16.5" hidden="1">
      <c r="A66" s="81">
        <v>2151181</v>
      </c>
      <c r="B66" s="71" t="s">
        <v>311</v>
      </c>
      <c r="C66" s="82"/>
      <c r="D66" s="71" t="s">
        <v>93</v>
      </c>
      <c r="E66" s="71" t="s">
        <v>80</v>
      </c>
      <c r="F66" s="72">
        <v>0.33333333333333331</v>
      </c>
      <c r="G66" s="71" t="s">
        <v>225</v>
      </c>
      <c r="H66" s="71" t="s">
        <v>604</v>
      </c>
      <c r="I66" s="71" t="s">
        <v>605</v>
      </c>
      <c r="J66" s="103" t="s">
        <v>537</v>
      </c>
      <c r="K66" s="83"/>
      <c r="L66" s="24" t="s">
        <v>494</v>
      </c>
      <c r="M66" s="19">
        <v>4.1666666666666664E-2</v>
      </c>
      <c r="O66" s="26" t="s">
        <v>206</v>
      </c>
    </row>
    <row r="67" spans="1:15" ht="16.5" hidden="1">
      <c r="A67" s="81">
        <v>2275823</v>
      </c>
      <c r="B67" s="84" t="s">
        <v>314</v>
      </c>
      <c r="C67" s="82"/>
      <c r="D67" s="71" t="s">
        <v>315</v>
      </c>
      <c r="E67" s="71" t="s">
        <v>80</v>
      </c>
      <c r="F67" s="72">
        <v>0.33333333333333331</v>
      </c>
      <c r="G67" s="71" t="s">
        <v>231</v>
      </c>
      <c r="H67" s="73" t="s">
        <v>81</v>
      </c>
      <c r="I67" s="74" t="s">
        <v>87</v>
      </c>
      <c r="J67" s="103" t="s">
        <v>517</v>
      </c>
      <c r="K67" s="83"/>
      <c r="L67" s="24" t="s">
        <v>456</v>
      </c>
      <c r="M67" s="19">
        <v>4.1666666666666664E-2</v>
      </c>
      <c r="O67" s="26" t="s">
        <v>208</v>
      </c>
    </row>
    <row r="68" spans="1:15" ht="16.5" hidden="1">
      <c r="A68" s="86">
        <v>2292987</v>
      </c>
      <c r="B68" s="82" t="s">
        <v>316</v>
      </c>
      <c r="C68" s="82"/>
      <c r="D68" s="24" t="s">
        <v>439</v>
      </c>
      <c r="E68" s="92" t="s">
        <v>80</v>
      </c>
      <c r="F68" s="93">
        <v>0.33333333333333331</v>
      </c>
      <c r="G68" s="71"/>
      <c r="H68" s="73" t="s">
        <v>445</v>
      </c>
      <c r="I68" s="74"/>
      <c r="J68" s="103" t="s">
        <v>517</v>
      </c>
      <c r="K68" s="83"/>
      <c r="L68" s="24" t="s">
        <v>517</v>
      </c>
      <c r="M68" s="19">
        <v>4.1666666666666664E-2</v>
      </c>
      <c r="O68" s="26" t="s">
        <v>192</v>
      </c>
    </row>
    <row r="69" spans="1:15" ht="16.5" hidden="1">
      <c r="A69" s="81">
        <v>3827993</v>
      </c>
      <c r="B69" s="71" t="s">
        <v>317</v>
      </c>
      <c r="C69" s="82"/>
      <c r="D69" s="91" t="s">
        <v>83</v>
      </c>
      <c r="E69" s="71" t="s">
        <v>80</v>
      </c>
      <c r="F69" s="72">
        <v>0.33333333333333331</v>
      </c>
      <c r="G69" s="71" t="s">
        <v>299</v>
      </c>
      <c r="H69" s="71" t="s">
        <v>85</v>
      </c>
      <c r="I69" s="74" t="s">
        <v>86</v>
      </c>
      <c r="J69" s="103" t="s">
        <v>517</v>
      </c>
      <c r="K69" s="83"/>
      <c r="L69" s="24" t="s">
        <v>485</v>
      </c>
      <c r="M69" s="19">
        <v>4.1666666666666664E-2</v>
      </c>
      <c r="O69" s="26" t="s">
        <v>191</v>
      </c>
    </row>
    <row r="70" spans="1:15" ht="16.5" hidden="1">
      <c r="A70" s="81">
        <v>3689119</v>
      </c>
      <c r="B70" s="84" t="s">
        <v>318</v>
      </c>
      <c r="C70" s="82"/>
      <c r="D70" s="71" t="s">
        <v>319</v>
      </c>
      <c r="E70" s="71" t="s">
        <v>80</v>
      </c>
      <c r="F70" s="72">
        <v>0.33333333333333331</v>
      </c>
      <c r="G70" s="71" t="s">
        <v>283</v>
      </c>
      <c r="H70" s="73" t="s">
        <v>218</v>
      </c>
      <c r="I70" s="74"/>
      <c r="J70" s="103"/>
      <c r="K70" s="85" t="s">
        <v>601</v>
      </c>
      <c r="L70" s="24" t="s">
        <v>495</v>
      </c>
      <c r="M70" s="19">
        <v>4.1666666666666664E-2</v>
      </c>
      <c r="O70" s="134"/>
    </row>
    <row r="71" spans="1:15" hidden="1">
      <c r="A71" s="81">
        <v>1864945</v>
      </c>
      <c r="B71" s="84" t="s">
        <v>320</v>
      </c>
      <c r="C71" s="82"/>
      <c r="D71" s="71" t="s">
        <v>282</v>
      </c>
      <c r="E71" s="71" t="s">
        <v>80</v>
      </c>
      <c r="F71" s="72">
        <v>0.33333333333333331</v>
      </c>
      <c r="G71" s="71" t="s">
        <v>255</v>
      </c>
      <c r="H71" s="73" t="s">
        <v>296</v>
      </c>
      <c r="I71" s="74" t="s">
        <v>297</v>
      </c>
      <c r="J71" s="103" t="s">
        <v>517</v>
      </c>
      <c r="K71" s="83"/>
      <c r="L71" s="24" t="s">
        <v>496</v>
      </c>
      <c r="M71" s="22">
        <v>4.1666666666666664E-2</v>
      </c>
    </row>
    <row r="72" spans="1:15" hidden="1">
      <c r="A72" s="81">
        <v>49411</v>
      </c>
      <c r="B72" s="82" t="s">
        <v>321</v>
      </c>
      <c r="C72" s="82"/>
      <c r="D72" s="91" t="s">
        <v>83</v>
      </c>
      <c r="E72" s="92" t="s">
        <v>80</v>
      </c>
      <c r="F72" s="93">
        <v>0.33333333333333331</v>
      </c>
      <c r="G72" s="71" t="s">
        <v>142</v>
      </c>
      <c r="H72" s="73" t="s">
        <v>381</v>
      </c>
      <c r="I72" s="74"/>
      <c r="J72" s="103" t="s">
        <v>538</v>
      </c>
      <c r="K72" s="83"/>
      <c r="L72" s="24" t="s">
        <v>497</v>
      </c>
      <c r="M72" s="19">
        <v>4.1666666666666664E-2</v>
      </c>
    </row>
    <row r="73" spans="1:15" hidden="1">
      <c r="A73" s="81">
        <v>1658508</v>
      </c>
      <c r="B73" s="84" t="s">
        <v>114</v>
      </c>
      <c r="C73" s="82"/>
      <c r="D73" s="91" t="s">
        <v>83</v>
      </c>
      <c r="E73" s="71" t="s">
        <v>80</v>
      </c>
      <c r="F73" s="72">
        <v>0.33333333333333331</v>
      </c>
      <c r="G73" s="71" t="s">
        <v>142</v>
      </c>
      <c r="H73" s="73" t="s">
        <v>91</v>
      </c>
      <c r="I73" s="74" t="s">
        <v>92</v>
      </c>
      <c r="J73" s="103" t="s">
        <v>517</v>
      </c>
      <c r="K73" s="83"/>
      <c r="L73" s="24" t="s">
        <v>461</v>
      </c>
      <c r="M73" s="19">
        <v>4.1666666666666664E-2</v>
      </c>
    </row>
    <row r="74" spans="1:15" hidden="1">
      <c r="A74" s="24">
        <v>2553454</v>
      </c>
      <c r="B74" s="71" t="s">
        <v>322</v>
      </c>
      <c r="C74" s="82"/>
      <c r="D74" s="71" t="s">
        <v>323</v>
      </c>
      <c r="E74" s="71" t="s">
        <v>80</v>
      </c>
      <c r="F74" s="72">
        <v>0.33333333333333331</v>
      </c>
      <c r="G74" s="71" t="s">
        <v>299</v>
      </c>
      <c r="H74" s="71" t="s">
        <v>81</v>
      </c>
      <c r="I74" s="74" t="s">
        <v>87</v>
      </c>
      <c r="J74" s="103" t="s">
        <v>539</v>
      </c>
      <c r="K74" s="83"/>
      <c r="L74" t="s">
        <v>506</v>
      </c>
      <c r="M74" s="19">
        <v>4.1666666666666664E-2</v>
      </c>
    </row>
    <row r="75" spans="1:15" hidden="1">
      <c r="A75" s="81">
        <v>1957687</v>
      </c>
      <c r="B75" s="84" t="s">
        <v>324</v>
      </c>
      <c r="C75" s="82"/>
      <c r="D75" s="71" t="s">
        <v>274</v>
      </c>
      <c r="E75" s="71" t="s">
        <v>80</v>
      </c>
      <c r="F75" s="72">
        <v>0.33333333333333331</v>
      </c>
      <c r="G75" s="71" t="s">
        <v>275</v>
      </c>
      <c r="H75" s="73" t="s">
        <v>91</v>
      </c>
      <c r="I75" s="74" t="s">
        <v>92</v>
      </c>
      <c r="J75" s="103" t="s">
        <v>517</v>
      </c>
      <c r="K75" s="83"/>
      <c r="L75" s="24" t="s">
        <v>474</v>
      </c>
      <c r="M75" s="19">
        <v>4.1666666666666664E-2</v>
      </c>
    </row>
    <row r="76" spans="1:15" hidden="1">
      <c r="A76" s="81">
        <v>3008428</v>
      </c>
      <c r="B76" s="84" t="s">
        <v>139</v>
      </c>
      <c r="C76" s="82"/>
      <c r="D76" s="71" t="s">
        <v>140</v>
      </c>
      <c r="E76" s="71" t="s">
        <v>80</v>
      </c>
      <c r="F76" s="72">
        <v>0.33333333333333331</v>
      </c>
      <c r="G76" s="71" t="s">
        <v>142</v>
      </c>
      <c r="H76" s="73" t="s">
        <v>99</v>
      </c>
      <c r="I76" s="74" t="s">
        <v>100</v>
      </c>
      <c r="J76" s="103" t="s">
        <v>517</v>
      </c>
      <c r="K76" s="83"/>
      <c r="L76" s="24" t="s">
        <v>480</v>
      </c>
      <c r="M76" s="19">
        <v>4.1666666666666664E-2</v>
      </c>
    </row>
    <row r="77" spans="1:15" hidden="1">
      <c r="A77" s="81">
        <v>1778164</v>
      </c>
      <c r="B77" s="71" t="s">
        <v>325</v>
      </c>
      <c r="C77" s="82"/>
      <c r="D77" s="71" t="s">
        <v>326</v>
      </c>
      <c r="E77" s="71" t="s">
        <v>327</v>
      </c>
      <c r="F77" s="72">
        <v>0.20833333333333334</v>
      </c>
      <c r="G77" s="71" t="s">
        <v>231</v>
      </c>
      <c r="H77" s="71" t="s">
        <v>91</v>
      </c>
      <c r="I77" s="89"/>
      <c r="J77" s="103" t="s">
        <v>517</v>
      </c>
      <c r="K77" s="83"/>
      <c r="L77" s="24" t="s">
        <v>456</v>
      </c>
      <c r="M77" s="19">
        <v>0</v>
      </c>
    </row>
    <row r="78" spans="1:15" hidden="1">
      <c r="A78" s="81">
        <v>2250190</v>
      </c>
      <c r="B78" s="84" t="s">
        <v>126</v>
      </c>
      <c r="C78" s="82"/>
      <c r="D78" s="71" t="s">
        <v>149</v>
      </c>
      <c r="E78" s="71" t="s">
        <v>80</v>
      </c>
      <c r="F78" s="72">
        <v>0.33333333333333331</v>
      </c>
      <c r="G78" s="71" t="s">
        <v>142</v>
      </c>
      <c r="H78" s="73" t="s">
        <v>91</v>
      </c>
      <c r="I78" s="74" t="s">
        <v>92</v>
      </c>
      <c r="J78" s="103" t="s">
        <v>517</v>
      </c>
      <c r="K78" s="85"/>
      <c r="L78" s="24" t="s">
        <v>143</v>
      </c>
      <c r="M78" s="19">
        <v>4.1666666666666664E-2</v>
      </c>
    </row>
    <row r="79" spans="1:15" hidden="1">
      <c r="A79" s="81">
        <v>1851858</v>
      </c>
      <c r="B79" s="82" t="s">
        <v>219</v>
      </c>
      <c r="C79" s="82"/>
      <c r="D79" s="71" t="s">
        <v>89</v>
      </c>
      <c r="E79" s="92" t="s">
        <v>80</v>
      </c>
      <c r="F79" s="93">
        <v>0.33333333333333331</v>
      </c>
      <c r="G79" s="71" t="s">
        <v>142</v>
      </c>
      <c r="H79" s="73" t="s">
        <v>218</v>
      </c>
      <c r="I79" s="74"/>
      <c r="J79" s="103" t="s">
        <v>517</v>
      </c>
      <c r="K79" s="85" t="s">
        <v>442</v>
      </c>
      <c r="L79" s="24" t="s">
        <v>470</v>
      </c>
      <c r="M79" s="19">
        <v>4.1666666666666664E-2</v>
      </c>
    </row>
    <row r="80" spans="1:15" hidden="1">
      <c r="A80" s="81">
        <v>1961355</v>
      </c>
      <c r="B80" s="84" t="s">
        <v>328</v>
      </c>
      <c r="C80" s="82"/>
      <c r="D80" s="91" t="s">
        <v>274</v>
      </c>
      <c r="E80" s="71" t="s">
        <v>80</v>
      </c>
      <c r="F80" s="72">
        <v>0.33333333333333331</v>
      </c>
      <c r="G80" s="71" t="s">
        <v>251</v>
      </c>
      <c r="H80" s="73" t="s">
        <v>91</v>
      </c>
      <c r="I80" s="74" t="s">
        <v>92</v>
      </c>
      <c r="J80" s="103" t="s">
        <v>517</v>
      </c>
      <c r="K80" s="83"/>
      <c r="L80" t="s">
        <v>518</v>
      </c>
      <c r="M80" s="19">
        <v>4.1666666666666664E-2</v>
      </c>
    </row>
    <row r="81" spans="1:13" hidden="1">
      <c r="A81" s="81">
        <v>1779017</v>
      </c>
      <c r="B81" s="84" t="s">
        <v>329</v>
      </c>
      <c r="C81" s="82"/>
      <c r="D81" s="71" t="s">
        <v>89</v>
      </c>
      <c r="E81" s="71" t="s">
        <v>80</v>
      </c>
      <c r="F81" s="72">
        <v>0.33333333333333331</v>
      </c>
      <c r="G81" s="71" t="s">
        <v>251</v>
      </c>
      <c r="H81" s="73" t="s">
        <v>91</v>
      </c>
      <c r="I81" s="74" t="s">
        <v>92</v>
      </c>
      <c r="J81" s="103" t="s">
        <v>517</v>
      </c>
      <c r="K81" s="83"/>
      <c r="L81" s="24" t="s">
        <v>498</v>
      </c>
      <c r="M81" s="19">
        <v>4.1666666666666664E-2</v>
      </c>
    </row>
    <row r="82" spans="1:13" hidden="1">
      <c r="A82" s="81">
        <v>2392027</v>
      </c>
      <c r="B82" s="84" t="s">
        <v>115</v>
      </c>
      <c r="C82" s="82"/>
      <c r="D82" s="71" t="s">
        <v>83</v>
      </c>
      <c r="E82" s="71" t="s">
        <v>80</v>
      </c>
      <c r="F82" s="72">
        <v>0.33333333333333331</v>
      </c>
      <c r="G82" s="71" t="s">
        <v>142</v>
      </c>
      <c r="H82" s="73" t="s">
        <v>88</v>
      </c>
      <c r="I82" s="74" t="s">
        <v>223</v>
      </c>
      <c r="J82" s="103" t="s">
        <v>517</v>
      </c>
      <c r="K82" s="83"/>
      <c r="L82" s="24" t="s">
        <v>461</v>
      </c>
      <c r="M82" s="19">
        <v>4.1666666666666664E-2</v>
      </c>
    </row>
    <row r="83" spans="1:13" hidden="1">
      <c r="A83" s="81">
        <v>1921632</v>
      </c>
      <c r="B83" s="84" t="s">
        <v>330</v>
      </c>
      <c r="C83" s="82"/>
      <c r="D83" s="71" t="s">
        <v>331</v>
      </c>
      <c r="E83" s="71" t="s">
        <v>80</v>
      </c>
      <c r="F83" s="72">
        <v>0.33333333333333331</v>
      </c>
      <c r="G83" s="71" t="s">
        <v>228</v>
      </c>
      <c r="H83" s="73" t="s">
        <v>91</v>
      </c>
      <c r="I83" s="74" t="s">
        <v>92</v>
      </c>
      <c r="J83" s="103" t="s">
        <v>517</v>
      </c>
      <c r="K83" s="83"/>
      <c r="L83" s="24" t="s">
        <v>499</v>
      </c>
      <c r="M83" s="19">
        <v>4.1666666666666664E-2</v>
      </c>
    </row>
    <row r="84" spans="1:13" hidden="1">
      <c r="A84" s="81">
        <v>1783753</v>
      </c>
      <c r="B84" s="84" t="s">
        <v>332</v>
      </c>
      <c r="C84" s="82"/>
      <c r="D84" s="71" t="s">
        <v>89</v>
      </c>
      <c r="E84" s="71" t="s">
        <v>80</v>
      </c>
      <c r="F84" s="72">
        <v>0.33333333333333331</v>
      </c>
      <c r="G84" s="71" t="s">
        <v>268</v>
      </c>
      <c r="H84" s="73" t="s">
        <v>81</v>
      </c>
      <c r="I84" s="74" t="s">
        <v>82</v>
      </c>
      <c r="J84" s="103" t="s">
        <v>517</v>
      </c>
      <c r="K84" s="83"/>
      <c r="L84" s="24" t="s">
        <v>472</v>
      </c>
      <c r="M84" s="19">
        <v>4.1666666666666664E-2</v>
      </c>
    </row>
    <row r="85" spans="1:13" hidden="1">
      <c r="A85" s="81">
        <v>2585542</v>
      </c>
      <c r="B85" s="82" t="s">
        <v>333</v>
      </c>
      <c r="C85" s="82"/>
      <c r="D85" s="71" t="s">
        <v>83</v>
      </c>
      <c r="E85" s="92" t="s">
        <v>80</v>
      </c>
      <c r="F85" s="93">
        <v>0.33333333333333331</v>
      </c>
      <c r="G85" s="71"/>
      <c r="H85" s="73" t="s">
        <v>445</v>
      </c>
      <c r="I85" s="74"/>
      <c r="J85" s="103" t="s">
        <v>517</v>
      </c>
      <c r="K85" s="83"/>
      <c r="L85" s="24" t="s">
        <v>472</v>
      </c>
      <c r="M85" s="19">
        <v>4.1666666666666664E-2</v>
      </c>
    </row>
    <row r="86" spans="1:13" hidden="1">
      <c r="A86" s="81">
        <v>1584754</v>
      </c>
      <c r="B86" s="84" t="s">
        <v>334</v>
      </c>
      <c r="C86" s="82"/>
      <c r="D86" s="91" t="s">
        <v>288</v>
      </c>
      <c r="E86" s="71" t="s">
        <v>80</v>
      </c>
      <c r="F86" s="72">
        <v>0.33333333333333331</v>
      </c>
      <c r="G86" s="71" t="s">
        <v>242</v>
      </c>
      <c r="H86" s="73" t="s">
        <v>81</v>
      </c>
      <c r="I86" s="74" t="s">
        <v>82</v>
      </c>
      <c r="J86" s="103" t="s">
        <v>517</v>
      </c>
      <c r="K86" s="83"/>
      <c r="L86" s="24" t="s">
        <v>465</v>
      </c>
      <c r="M86" s="19">
        <v>4.1666666666666664E-2</v>
      </c>
    </row>
    <row r="87" spans="1:13" hidden="1">
      <c r="A87" s="81">
        <v>2106855</v>
      </c>
      <c r="B87" s="82" t="s">
        <v>335</v>
      </c>
      <c r="C87" s="82"/>
      <c r="D87" s="24" t="s">
        <v>440</v>
      </c>
      <c r="E87" s="92" t="s">
        <v>80</v>
      </c>
      <c r="F87" s="93">
        <v>0.33333333333333331</v>
      </c>
      <c r="G87" s="71" t="s">
        <v>236</v>
      </c>
      <c r="H87" s="73" t="s">
        <v>218</v>
      </c>
      <c r="I87" s="74"/>
      <c r="J87" s="103" t="s">
        <v>517</v>
      </c>
      <c r="K87" s="85" t="s">
        <v>443</v>
      </c>
      <c r="L87" s="24" t="s">
        <v>500</v>
      </c>
      <c r="M87" s="19">
        <v>4.1666666666666664E-2</v>
      </c>
    </row>
    <row r="88" spans="1:13" hidden="1">
      <c r="A88" s="81">
        <v>1993749</v>
      </c>
      <c r="B88" s="84" t="s">
        <v>336</v>
      </c>
      <c r="C88" s="82"/>
      <c r="D88" s="91" t="s">
        <v>102</v>
      </c>
      <c r="E88" s="71" t="s">
        <v>104</v>
      </c>
      <c r="F88" s="72">
        <v>0.25</v>
      </c>
      <c r="G88" s="71" t="s">
        <v>242</v>
      </c>
      <c r="H88" s="73" t="s">
        <v>337</v>
      </c>
      <c r="I88" s="74"/>
      <c r="J88" s="103" t="s">
        <v>517</v>
      </c>
      <c r="K88" s="83"/>
      <c r="L88" s="24" t="s">
        <v>501</v>
      </c>
      <c r="M88" s="19">
        <v>0</v>
      </c>
    </row>
    <row r="89" spans="1:13" hidden="1">
      <c r="A89" s="81">
        <v>2096811</v>
      </c>
      <c r="B89" s="84" t="s">
        <v>338</v>
      </c>
      <c r="C89" s="82"/>
      <c r="D89" s="71" t="s">
        <v>241</v>
      </c>
      <c r="E89" s="71" t="s">
        <v>80</v>
      </c>
      <c r="F89" s="72">
        <v>0.33333333333333331</v>
      </c>
      <c r="G89" s="71" t="s">
        <v>242</v>
      </c>
      <c r="H89" s="73" t="s">
        <v>91</v>
      </c>
      <c r="I89" s="74" t="s">
        <v>339</v>
      </c>
      <c r="J89" s="103" t="s">
        <v>517</v>
      </c>
      <c r="K89" s="83"/>
      <c r="L89" s="24" t="s">
        <v>483</v>
      </c>
      <c r="M89" s="19">
        <v>4.1666666666666664E-2</v>
      </c>
    </row>
    <row r="90" spans="1:13" hidden="1">
      <c r="A90" s="81">
        <v>1837334</v>
      </c>
      <c r="B90" s="71" t="s">
        <v>340</v>
      </c>
      <c r="C90" s="82"/>
      <c r="D90" s="71" t="s">
        <v>341</v>
      </c>
      <c r="E90" s="71" t="s">
        <v>80</v>
      </c>
      <c r="F90" s="72">
        <v>0.33333333333333331</v>
      </c>
      <c r="G90" s="71" t="s">
        <v>225</v>
      </c>
      <c r="H90" s="73" t="s">
        <v>95</v>
      </c>
      <c r="I90" s="73" t="s">
        <v>87</v>
      </c>
      <c r="J90" s="103" t="s">
        <v>540</v>
      </c>
      <c r="K90" s="83"/>
      <c r="L90" s="24" t="s">
        <v>484</v>
      </c>
      <c r="M90" s="19">
        <v>4.1666666666666664E-2</v>
      </c>
    </row>
    <row r="91" spans="1:13" hidden="1">
      <c r="A91" s="81">
        <v>1578915</v>
      </c>
      <c r="B91" s="84" t="s">
        <v>342</v>
      </c>
      <c r="C91" s="82"/>
      <c r="D91" s="71" t="s">
        <v>279</v>
      </c>
      <c r="E91" s="71" t="s">
        <v>80</v>
      </c>
      <c r="F91" s="72">
        <v>0.33333333333333331</v>
      </c>
      <c r="G91" s="71" t="s">
        <v>268</v>
      </c>
      <c r="H91" s="73" t="s">
        <v>85</v>
      </c>
      <c r="I91" s="74" t="s">
        <v>103</v>
      </c>
      <c r="J91" s="103" t="s">
        <v>517</v>
      </c>
      <c r="K91" s="83"/>
      <c r="L91" s="24" t="s">
        <v>472</v>
      </c>
      <c r="M91" s="19">
        <v>4.1666666666666664E-2</v>
      </c>
    </row>
    <row r="92" spans="1:13" hidden="1">
      <c r="A92" s="81">
        <v>2180979</v>
      </c>
      <c r="B92" s="84" t="s">
        <v>343</v>
      </c>
      <c r="C92" s="82"/>
      <c r="D92" s="71" t="s">
        <v>288</v>
      </c>
      <c r="E92" s="71" t="s">
        <v>80</v>
      </c>
      <c r="F92" s="72">
        <v>0.33333333333333331</v>
      </c>
      <c r="G92" s="71" t="s">
        <v>228</v>
      </c>
      <c r="H92" s="73" t="s">
        <v>312</v>
      </c>
      <c r="I92" s="74" t="s">
        <v>313</v>
      </c>
      <c r="J92" s="103" t="s">
        <v>517</v>
      </c>
      <c r="K92" s="83"/>
      <c r="L92" s="24" t="s">
        <v>499</v>
      </c>
      <c r="M92" s="19">
        <v>4.1666666666666664E-2</v>
      </c>
    </row>
    <row r="93" spans="1:13" hidden="1">
      <c r="A93" s="81">
        <v>2089615</v>
      </c>
      <c r="B93" s="82" t="s">
        <v>344</v>
      </c>
      <c r="C93" s="82"/>
      <c r="D93" s="91" t="s">
        <v>244</v>
      </c>
      <c r="E93" s="92" t="s">
        <v>80</v>
      </c>
      <c r="F93" s="93">
        <v>0.33333333333333331</v>
      </c>
      <c r="G93" s="71" t="s">
        <v>245</v>
      </c>
      <c r="H93" s="73"/>
      <c r="I93" s="74"/>
      <c r="J93" s="103" t="s">
        <v>517</v>
      </c>
      <c r="K93" s="83"/>
      <c r="L93" s="24" t="s">
        <v>462</v>
      </c>
      <c r="M93" s="19">
        <v>4.1666666666666664E-2</v>
      </c>
    </row>
    <row r="94" spans="1:13" hidden="1">
      <c r="A94" s="81">
        <v>2217053</v>
      </c>
      <c r="B94" s="71" t="s">
        <v>345</v>
      </c>
      <c r="C94" s="82"/>
      <c r="D94" s="91" t="s">
        <v>244</v>
      </c>
      <c r="E94" s="92" t="s">
        <v>80</v>
      </c>
      <c r="F94" s="93">
        <v>0.33333333333333298</v>
      </c>
      <c r="G94" s="71" t="s">
        <v>245</v>
      </c>
      <c r="H94" s="71" t="s">
        <v>607</v>
      </c>
      <c r="I94" s="71" t="s">
        <v>608</v>
      </c>
      <c r="J94" s="103"/>
      <c r="K94" s="73"/>
      <c r="L94" s="24" t="s">
        <v>462</v>
      </c>
      <c r="M94" s="19">
        <v>4.1666666666666699E-2</v>
      </c>
    </row>
    <row r="95" spans="1:13" hidden="1">
      <c r="A95" s="81">
        <v>1579030</v>
      </c>
      <c r="B95" s="84" t="s">
        <v>346</v>
      </c>
      <c r="C95" s="82"/>
      <c r="D95" s="71" t="s">
        <v>347</v>
      </c>
      <c r="E95" s="71" t="s">
        <v>104</v>
      </c>
      <c r="F95" s="72">
        <v>0.25</v>
      </c>
      <c r="G95" s="71" t="s">
        <v>228</v>
      </c>
      <c r="H95" s="73"/>
      <c r="I95" s="74" t="s">
        <v>291</v>
      </c>
      <c r="J95" s="103" t="s">
        <v>517</v>
      </c>
      <c r="K95" s="71" t="s">
        <v>348</v>
      </c>
      <c r="L95" s="24" t="s">
        <v>455</v>
      </c>
      <c r="M95" s="19">
        <v>0</v>
      </c>
    </row>
    <row r="96" spans="1:13" hidden="1">
      <c r="A96" s="81">
        <v>2545807</v>
      </c>
      <c r="B96" s="84" t="s">
        <v>349</v>
      </c>
      <c r="C96" s="82"/>
      <c r="D96" s="71" t="s">
        <v>293</v>
      </c>
      <c r="E96" s="71" t="s">
        <v>80</v>
      </c>
      <c r="F96" s="72">
        <v>0.33333333333333331</v>
      </c>
      <c r="G96" s="71" t="s">
        <v>236</v>
      </c>
      <c r="H96" s="73" t="s">
        <v>81</v>
      </c>
      <c r="I96" s="74" t="s">
        <v>82</v>
      </c>
      <c r="J96" s="103" t="s">
        <v>541</v>
      </c>
      <c r="K96" s="83"/>
      <c r="L96" s="24" t="s">
        <v>453</v>
      </c>
      <c r="M96" s="19">
        <v>4.1666666666666664E-2</v>
      </c>
    </row>
    <row r="97" spans="1:13" hidden="1">
      <c r="A97" s="81">
        <v>2107587</v>
      </c>
      <c r="B97" s="84" t="s">
        <v>350</v>
      </c>
      <c r="C97" s="82"/>
      <c r="D97" s="71" t="s">
        <v>250</v>
      </c>
      <c r="E97" s="71" t="s">
        <v>80</v>
      </c>
      <c r="F97" s="72">
        <v>0.33333333333333331</v>
      </c>
      <c r="G97" s="71" t="s">
        <v>451</v>
      </c>
      <c r="H97" s="73" t="s">
        <v>351</v>
      </c>
      <c r="I97" s="74" t="s">
        <v>352</v>
      </c>
      <c r="J97" s="103" t="s">
        <v>517</v>
      </c>
      <c r="K97" s="83"/>
      <c r="L97" s="24" t="s">
        <v>502</v>
      </c>
      <c r="M97" s="19">
        <v>4.1666666666666664E-2</v>
      </c>
    </row>
    <row r="98" spans="1:13" hidden="1">
      <c r="A98" s="81">
        <v>3545925</v>
      </c>
      <c r="B98" s="82" t="s">
        <v>353</v>
      </c>
      <c r="C98" s="82"/>
      <c r="D98" s="91" t="s">
        <v>244</v>
      </c>
      <c r="E98" s="92" t="s">
        <v>80</v>
      </c>
      <c r="F98" s="93">
        <v>0.33333333333333331</v>
      </c>
      <c r="G98" s="71"/>
      <c r="H98" s="73"/>
      <c r="I98" s="74"/>
      <c r="J98" s="103" t="s">
        <v>542</v>
      </c>
      <c r="K98" s="83"/>
      <c r="L98" s="24" t="s">
        <v>503</v>
      </c>
      <c r="M98" s="19">
        <v>4.1666666666666664E-2</v>
      </c>
    </row>
    <row r="99" spans="1:13" hidden="1">
      <c r="A99" s="81">
        <v>1659363</v>
      </c>
      <c r="B99" s="71" t="s">
        <v>354</v>
      </c>
      <c r="C99" s="82"/>
      <c r="D99" s="71" t="s">
        <v>89</v>
      </c>
      <c r="E99" s="71" t="s">
        <v>80</v>
      </c>
      <c r="F99" s="72">
        <v>0.33333333333333331</v>
      </c>
      <c r="G99" s="71" t="s">
        <v>225</v>
      </c>
      <c r="H99" s="71" t="s">
        <v>312</v>
      </c>
      <c r="I99" s="71" t="s">
        <v>355</v>
      </c>
      <c r="J99" s="103" t="s">
        <v>543</v>
      </c>
      <c r="K99" s="83"/>
      <c r="L99" s="24" t="s">
        <v>504</v>
      </c>
      <c r="M99" s="19">
        <v>4.1666666666666664E-2</v>
      </c>
    </row>
    <row r="100" spans="1:13" hidden="1">
      <c r="A100" s="81">
        <v>1582580</v>
      </c>
      <c r="B100" s="84" t="s">
        <v>356</v>
      </c>
      <c r="C100" s="82"/>
      <c r="D100" s="71" t="s">
        <v>227</v>
      </c>
      <c r="E100" s="71" t="s">
        <v>80</v>
      </c>
      <c r="F100" s="72">
        <v>0.33333333333333331</v>
      </c>
      <c r="G100" s="71" t="s">
        <v>228</v>
      </c>
      <c r="H100" s="73" t="s">
        <v>357</v>
      </c>
      <c r="I100" s="74" t="s">
        <v>358</v>
      </c>
      <c r="J100" s="103" t="s">
        <v>517</v>
      </c>
      <c r="K100" s="83"/>
      <c r="L100" s="24" t="s">
        <v>455</v>
      </c>
      <c r="M100" s="19">
        <v>4.1666666666666664E-2</v>
      </c>
    </row>
    <row r="101" spans="1:13" hidden="1">
      <c r="A101" s="81">
        <v>1577104</v>
      </c>
      <c r="B101" s="84" t="s">
        <v>134</v>
      </c>
      <c r="C101" s="82"/>
      <c r="D101" s="71" t="s">
        <v>89</v>
      </c>
      <c r="E101" s="71" t="s">
        <v>120</v>
      </c>
      <c r="F101" s="72">
        <v>0.16666666666666699</v>
      </c>
      <c r="G101" s="71" t="s">
        <v>142</v>
      </c>
      <c r="H101" s="73" t="s">
        <v>445</v>
      </c>
      <c r="I101" s="74"/>
      <c r="J101" s="103"/>
      <c r="K101" s="83" t="s">
        <v>616</v>
      </c>
      <c r="L101" s="24" t="s">
        <v>497</v>
      </c>
      <c r="M101" s="19">
        <v>0</v>
      </c>
    </row>
    <row r="102" spans="1:13" hidden="1">
      <c r="A102" s="81">
        <v>1915423</v>
      </c>
      <c r="B102" s="71" t="s">
        <v>359</v>
      </c>
      <c r="C102" s="82"/>
      <c r="D102" s="71" t="s">
        <v>83</v>
      </c>
      <c r="E102" s="71" t="s">
        <v>80</v>
      </c>
      <c r="F102" s="72">
        <v>0.33333333333333331</v>
      </c>
      <c r="G102" s="71" t="s">
        <v>225</v>
      </c>
      <c r="H102" s="71" t="s">
        <v>85</v>
      </c>
      <c r="I102" s="71" t="s">
        <v>103</v>
      </c>
      <c r="J102" s="103" t="s">
        <v>517</v>
      </c>
      <c r="K102" s="83"/>
      <c r="L102" s="24" t="s">
        <v>467</v>
      </c>
      <c r="M102" s="22">
        <v>4.1666666666666664E-2</v>
      </c>
    </row>
    <row r="103" spans="1:13" hidden="1">
      <c r="A103" s="81">
        <v>1753617</v>
      </c>
      <c r="B103" s="84" t="s">
        <v>360</v>
      </c>
      <c r="C103" s="82"/>
      <c r="D103" s="71" t="s">
        <v>238</v>
      </c>
      <c r="E103" s="71" t="s">
        <v>80</v>
      </c>
      <c r="F103" s="72">
        <v>0.33333333333333331</v>
      </c>
      <c r="G103" s="71" t="s">
        <v>242</v>
      </c>
      <c r="H103" s="73" t="s">
        <v>81</v>
      </c>
      <c r="I103" s="74" t="s">
        <v>82</v>
      </c>
      <c r="J103" s="103" t="s">
        <v>517</v>
      </c>
      <c r="K103" s="83"/>
      <c r="L103" s="24" t="s">
        <v>460</v>
      </c>
      <c r="M103" s="19">
        <v>4.1666666666666664E-2</v>
      </c>
    </row>
    <row r="104" spans="1:13" hidden="1">
      <c r="A104" s="81">
        <v>1280175</v>
      </c>
      <c r="B104" s="84" t="s">
        <v>361</v>
      </c>
      <c r="C104" s="82"/>
      <c r="D104" s="71" t="s">
        <v>362</v>
      </c>
      <c r="E104" s="71" t="s">
        <v>80</v>
      </c>
      <c r="F104" s="72">
        <v>0.33333333333333331</v>
      </c>
      <c r="G104" s="71" t="s">
        <v>363</v>
      </c>
      <c r="H104" s="73" t="s">
        <v>81</v>
      </c>
      <c r="I104" s="74" t="s">
        <v>82</v>
      </c>
      <c r="J104" s="103" t="s">
        <v>544</v>
      </c>
      <c r="K104" s="83"/>
      <c r="L104" s="24" t="s">
        <v>505</v>
      </c>
      <c r="M104" s="19">
        <v>4.1666666666666664E-2</v>
      </c>
    </row>
    <row r="105" spans="1:13" hidden="1">
      <c r="A105" s="81">
        <v>1669265</v>
      </c>
      <c r="B105" s="84" t="s">
        <v>127</v>
      </c>
      <c r="C105" s="82"/>
      <c r="D105" s="71" t="s">
        <v>89</v>
      </c>
      <c r="E105" s="71" t="s">
        <v>80</v>
      </c>
      <c r="F105" s="72">
        <v>0.33333333333333331</v>
      </c>
      <c r="G105" s="71" t="s">
        <v>142</v>
      </c>
      <c r="H105" s="73" t="s">
        <v>91</v>
      </c>
      <c r="I105" s="74" t="s">
        <v>101</v>
      </c>
      <c r="J105" s="103" t="s">
        <v>545</v>
      </c>
      <c r="K105" s="83"/>
      <c r="L105" s="24" t="s">
        <v>480</v>
      </c>
      <c r="M105" s="19">
        <v>4.1666666666666664E-2</v>
      </c>
    </row>
    <row r="106" spans="1:13" hidden="1">
      <c r="A106" s="86">
        <v>1544953</v>
      </c>
      <c r="B106" s="71" t="s">
        <v>364</v>
      </c>
      <c r="C106" s="82"/>
      <c r="D106" s="71" t="s">
        <v>305</v>
      </c>
      <c r="E106" s="71" t="s">
        <v>80</v>
      </c>
      <c r="F106" s="72">
        <v>0.33333333333333331</v>
      </c>
      <c r="G106" s="71" t="s">
        <v>299</v>
      </c>
      <c r="H106" s="71" t="s">
        <v>88</v>
      </c>
      <c r="I106" s="74" t="s">
        <v>223</v>
      </c>
      <c r="J106" s="103" t="s">
        <v>546</v>
      </c>
      <c r="K106" s="83"/>
      <c r="L106" s="24" t="s">
        <v>506</v>
      </c>
      <c r="M106" s="19">
        <v>4.1666666666666664E-2</v>
      </c>
    </row>
    <row r="107" spans="1:13" hidden="1">
      <c r="A107" s="81">
        <v>2892097</v>
      </c>
      <c r="B107" s="84" t="s">
        <v>365</v>
      </c>
      <c r="C107" s="82"/>
      <c r="D107" s="71" t="s">
        <v>366</v>
      </c>
      <c r="E107" s="71" t="s">
        <v>80</v>
      </c>
      <c r="F107" s="72">
        <v>0.33333333333333331</v>
      </c>
      <c r="G107" s="71" t="s">
        <v>242</v>
      </c>
      <c r="H107" s="73" t="s">
        <v>91</v>
      </c>
      <c r="I107" s="74" t="s">
        <v>101</v>
      </c>
      <c r="J107" s="103" t="s">
        <v>547</v>
      </c>
      <c r="K107" s="83"/>
      <c r="L107" s="24" t="s">
        <v>507</v>
      </c>
      <c r="M107" s="19">
        <v>4.1666666666666664E-2</v>
      </c>
    </row>
    <row r="108" spans="1:13" hidden="1">
      <c r="A108" s="81">
        <v>2312694</v>
      </c>
      <c r="B108" s="82" t="s">
        <v>367</v>
      </c>
      <c r="C108" s="82"/>
      <c r="D108" s="71" t="s">
        <v>444</v>
      </c>
      <c r="E108" s="92" t="s">
        <v>80</v>
      </c>
      <c r="F108" s="93">
        <v>0.33333333333333331</v>
      </c>
      <c r="G108" s="71" t="s">
        <v>231</v>
      </c>
      <c r="H108" s="73" t="s">
        <v>218</v>
      </c>
      <c r="I108" s="74"/>
      <c r="J108" s="103" t="s">
        <v>517</v>
      </c>
      <c r="K108" s="85" t="s">
        <v>448</v>
      </c>
      <c r="L108" s="24" t="s">
        <v>456</v>
      </c>
      <c r="M108" s="19">
        <v>4.1666666666666664E-2</v>
      </c>
    </row>
    <row r="109" spans="1:13" hidden="1">
      <c r="A109" s="81">
        <v>2158934</v>
      </c>
      <c r="B109" s="84" t="s">
        <v>368</v>
      </c>
      <c r="C109" s="82"/>
      <c r="D109" s="91" t="s">
        <v>369</v>
      </c>
      <c r="E109" s="71" t="s">
        <v>104</v>
      </c>
      <c r="F109" s="72">
        <v>0.25</v>
      </c>
      <c r="G109" s="71" t="s">
        <v>239</v>
      </c>
      <c r="H109" s="73" t="s">
        <v>445</v>
      </c>
      <c r="I109" s="74"/>
      <c r="J109" s="103" t="s">
        <v>517</v>
      </c>
      <c r="K109" s="85" t="s">
        <v>592</v>
      </c>
      <c r="L109" s="24" t="s">
        <v>459</v>
      </c>
      <c r="M109" s="19">
        <v>0</v>
      </c>
    </row>
    <row r="110" spans="1:13" hidden="1">
      <c r="A110" s="81">
        <v>1789310</v>
      </c>
      <c r="B110" s="71" t="s">
        <v>370</v>
      </c>
      <c r="C110" s="82"/>
      <c r="D110" s="71" t="s">
        <v>89</v>
      </c>
      <c r="E110" s="71" t="s">
        <v>80</v>
      </c>
      <c r="F110" s="72">
        <v>0.33333333333333331</v>
      </c>
      <c r="G110" s="71" t="s">
        <v>371</v>
      </c>
      <c r="H110" s="71" t="s">
        <v>372</v>
      </c>
      <c r="I110" s="71" t="s">
        <v>98</v>
      </c>
      <c r="J110" s="103" t="s">
        <v>548</v>
      </c>
      <c r="K110" s="83"/>
      <c r="L110" s="24" t="s">
        <v>471</v>
      </c>
      <c r="M110" s="19">
        <v>4.1666666666666664E-2</v>
      </c>
    </row>
    <row r="111" spans="1:13" hidden="1">
      <c r="A111" s="81">
        <v>1791604</v>
      </c>
      <c r="B111" s="84" t="s">
        <v>373</v>
      </c>
      <c r="C111" s="82"/>
      <c r="D111" s="71" t="s">
        <v>374</v>
      </c>
      <c r="E111" s="71" t="s">
        <v>80</v>
      </c>
      <c r="F111" s="72">
        <v>0.33333333333333331</v>
      </c>
      <c r="G111" s="71" t="s">
        <v>242</v>
      </c>
      <c r="H111" s="73" t="s">
        <v>91</v>
      </c>
      <c r="I111" s="74" t="s">
        <v>101</v>
      </c>
      <c r="J111" s="103" t="s">
        <v>566</v>
      </c>
      <c r="K111" s="83"/>
      <c r="L111" s="24" t="s">
        <v>460</v>
      </c>
      <c r="M111" s="19">
        <v>4.1666666666666664E-2</v>
      </c>
    </row>
    <row r="112" spans="1:13" hidden="1">
      <c r="A112" s="81">
        <v>2277935</v>
      </c>
      <c r="B112" s="84" t="s">
        <v>375</v>
      </c>
      <c r="C112" s="82"/>
      <c r="D112" s="71" t="s">
        <v>376</v>
      </c>
      <c r="E112" s="71" t="s">
        <v>80</v>
      </c>
      <c r="F112" s="72">
        <v>0.33333333333333331</v>
      </c>
      <c r="G112" s="71" t="s">
        <v>231</v>
      </c>
      <c r="H112" s="73" t="s">
        <v>81</v>
      </c>
      <c r="I112" s="74" t="s">
        <v>82</v>
      </c>
      <c r="J112" s="103" t="s">
        <v>517</v>
      </c>
      <c r="K112" s="83"/>
      <c r="L112" s="24" t="s">
        <v>456</v>
      </c>
      <c r="M112" s="19">
        <v>4.1666666666666664E-2</v>
      </c>
    </row>
    <row r="113" spans="1:13" hidden="1">
      <c r="A113" s="81">
        <v>2212227</v>
      </c>
      <c r="B113" s="71" t="s">
        <v>377</v>
      </c>
      <c r="C113" s="82"/>
      <c r="D113" s="71" t="s">
        <v>96</v>
      </c>
      <c r="E113" s="71" t="s">
        <v>80</v>
      </c>
      <c r="F113" s="72">
        <v>0.33333333333333331</v>
      </c>
      <c r="G113" s="71" t="s">
        <v>225</v>
      </c>
      <c r="H113" s="71" t="s">
        <v>378</v>
      </c>
      <c r="I113" s="71" t="s">
        <v>379</v>
      </c>
      <c r="J113" s="103" t="s">
        <v>565</v>
      </c>
      <c r="K113" s="83"/>
      <c r="L113" s="24" t="s">
        <v>508</v>
      </c>
      <c r="M113" s="19">
        <v>4.1666666666666664E-2</v>
      </c>
    </row>
    <row r="114" spans="1:13" hidden="1">
      <c r="A114" s="81">
        <v>1162995</v>
      </c>
      <c r="B114" s="84" t="s">
        <v>380</v>
      </c>
      <c r="C114" s="82"/>
      <c r="D114" s="71" t="s">
        <v>362</v>
      </c>
      <c r="E114" s="71" t="s">
        <v>381</v>
      </c>
      <c r="F114" s="72">
        <v>0.33333333333333331</v>
      </c>
      <c r="G114" s="71" t="s">
        <v>242</v>
      </c>
      <c r="H114" s="73" t="s">
        <v>91</v>
      </c>
      <c r="I114" s="74" t="s">
        <v>92</v>
      </c>
      <c r="J114" s="103" t="s">
        <v>517</v>
      </c>
      <c r="K114" s="83"/>
      <c r="L114" s="24" t="s">
        <v>517</v>
      </c>
      <c r="M114" s="19">
        <v>4.1666666666666664E-2</v>
      </c>
    </row>
    <row r="115" spans="1:13" hidden="1">
      <c r="A115" s="81">
        <v>2424149</v>
      </c>
      <c r="B115" s="84" t="s">
        <v>382</v>
      </c>
      <c r="C115" s="82"/>
      <c r="D115" s="71" t="s">
        <v>326</v>
      </c>
      <c r="E115" s="71" t="s">
        <v>327</v>
      </c>
      <c r="F115" s="72">
        <v>0.20833333333333334</v>
      </c>
      <c r="G115" s="71" t="s">
        <v>231</v>
      </c>
      <c r="H115" s="90"/>
      <c r="I115" s="74" t="s">
        <v>308</v>
      </c>
      <c r="J115" s="103" t="s">
        <v>517</v>
      </c>
      <c r="K115" s="83"/>
      <c r="L115" s="24" t="s">
        <v>456</v>
      </c>
      <c r="M115" s="19">
        <v>0</v>
      </c>
    </row>
    <row r="116" spans="1:13" hidden="1">
      <c r="A116" s="81">
        <v>2696868</v>
      </c>
      <c r="B116" s="84" t="s">
        <v>383</v>
      </c>
      <c r="C116" s="82"/>
      <c r="D116" s="71" t="s">
        <v>362</v>
      </c>
      <c r="E116" s="71" t="s">
        <v>80</v>
      </c>
      <c r="F116" s="72">
        <v>0.33333333333333331</v>
      </c>
      <c r="G116" s="71" t="s">
        <v>251</v>
      </c>
      <c r="H116" s="73" t="s">
        <v>91</v>
      </c>
      <c r="I116" s="74" t="s">
        <v>384</v>
      </c>
      <c r="J116" s="103" t="s">
        <v>517</v>
      </c>
      <c r="K116" s="83"/>
      <c r="L116" t="s">
        <v>518</v>
      </c>
      <c r="M116" s="19">
        <v>4.1666666666666664E-2</v>
      </c>
    </row>
    <row r="117" spans="1:13" hidden="1">
      <c r="A117" s="81">
        <v>2089490</v>
      </c>
      <c r="B117" s="71" t="s">
        <v>385</v>
      </c>
      <c r="C117" s="82"/>
      <c r="D117" s="71" t="s">
        <v>305</v>
      </c>
      <c r="E117" s="71" t="s">
        <v>80</v>
      </c>
      <c r="F117" s="72">
        <v>0.33333333333333331</v>
      </c>
      <c r="G117" s="71" t="s">
        <v>225</v>
      </c>
      <c r="H117" s="71" t="s">
        <v>91</v>
      </c>
      <c r="I117" s="71" t="s">
        <v>92</v>
      </c>
      <c r="J117" s="103" t="s">
        <v>517</v>
      </c>
      <c r="K117" s="83"/>
      <c r="L117" s="24" t="s">
        <v>468</v>
      </c>
      <c r="M117" s="20">
        <v>4.1666666666666664E-2</v>
      </c>
    </row>
    <row r="118" spans="1:13" hidden="1">
      <c r="A118" s="81">
        <v>2118258</v>
      </c>
      <c r="B118" s="71" t="s">
        <v>386</v>
      </c>
      <c r="C118" s="82"/>
      <c r="D118" s="71" t="s">
        <v>366</v>
      </c>
      <c r="E118" s="71" t="s">
        <v>80</v>
      </c>
      <c r="F118" s="72">
        <v>0.33333333333333331</v>
      </c>
      <c r="G118" s="71" t="s">
        <v>225</v>
      </c>
      <c r="H118" s="71" t="s">
        <v>85</v>
      </c>
      <c r="I118" s="71" t="s">
        <v>103</v>
      </c>
      <c r="J118" s="103" t="s">
        <v>549</v>
      </c>
      <c r="K118" s="83"/>
      <c r="L118" s="24" t="s">
        <v>467</v>
      </c>
      <c r="M118" s="21">
        <v>4.1666666666666664E-2</v>
      </c>
    </row>
    <row r="119" spans="1:13" hidden="1">
      <c r="A119" s="86">
        <v>2506261</v>
      </c>
      <c r="B119" s="84" t="s">
        <v>387</v>
      </c>
      <c r="C119" s="82"/>
      <c r="D119" s="71" t="s">
        <v>83</v>
      </c>
      <c r="E119" s="71" t="s">
        <v>80</v>
      </c>
      <c r="F119" s="72">
        <v>0.33333333333333331</v>
      </c>
      <c r="G119" s="71" t="s">
        <v>242</v>
      </c>
      <c r="H119" s="73" t="s">
        <v>91</v>
      </c>
      <c r="I119" s="74" t="s">
        <v>92</v>
      </c>
      <c r="J119" s="103" t="s">
        <v>517</v>
      </c>
      <c r="K119" s="83"/>
      <c r="L119" s="24" t="s">
        <v>483</v>
      </c>
      <c r="M119" s="19">
        <v>4.1666666666666664E-2</v>
      </c>
    </row>
    <row r="120" spans="1:13" hidden="1">
      <c r="A120" s="81">
        <v>1869670</v>
      </c>
      <c r="B120" s="71" t="s">
        <v>388</v>
      </c>
      <c r="C120" s="82"/>
      <c r="D120" s="71" t="s">
        <v>89</v>
      </c>
      <c r="E120" s="71" t="s">
        <v>80</v>
      </c>
      <c r="F120" s="72">
        <v>0.33333333333333331</v>
      </c>
      <c r="G120" s="71" t="s">
        <v>299</v>
      </c>
      <c r="H120" s="73" t="s">
        <v>81</v>
      </c>
      <c r="I120" s="74" t="s">
        <v>82</v>
      </c>
      <c r="J120" s="103" t="s">
        <v>517</v>
      </c>
      <c r="K120" s="83"/>
      <c r="L120" s="24" t="s">
        <v>485</v>
      </c>
      <c r="M120" s="19">
        <v>4.1666666666666664E-2</v>
      </c>
    </row>
    <row r="121" spans="1:13" hidden="1">
      <c r="A121" s="81">
        <v>1807729</v>
      </c>
      <c r="B121" s="71" t="s">
        <v>389</v>
      </c>
      <c r="C121" s="82"/>
      <c r="D121" s="71" t="s">
        <v>83</v>
      </c>
      <c r="E121" s="71" t="s">
        <v>80</v>
      </c>
      <c r="F121" s="72">
        <v>0.33333333333333331</v>
      </c>
      <c r="G121" s="71" t="s">
        <v>248</v>
      </c>
      <c r="H121" s="71" t="s">
        <v>81</v>
      </c>
      <c r="I121" s="71" t="s">
        <v>84</v>
      </c>
      <c r="J121" s="103" t="s">
        <v>517</v>
      </c>
      <c r="K121" s="83"/>
      <c r="L121" s="24" t="s">
        <v>459</v>
      </c>
      <c r="M121" s="20">
        <v>4.1666666666666664E-2</v>
      </c>
    </row>
    <row r="122" spans="1:13" hidden="1">
      <c r="A122" s="81">
        <v>2633827</v>
      </c>
      <c r="B122" s="84" t="s">
        <v>390</v>
      </c>
      <c r="C122" s="82"/>
      <c r="D122" s="71" t="s">
        <v>288</v>
      </c>
      <c r="E122" s="71" t="s">
        <v>80</v>
      </c>
      <c r="F122" s="72">
        <v>0.33333333333333331</v>
      </c>
      <c r="G122" s="71" t="s">
        <v>228</v>
      </c>
      <c r="H122" s="73" t="s">
        <v>262</v>
      </c>
      <c r="I122" s="74" t="s">
        <v>308</v>
      </c>
      <c r="J122" s="103" t="s">
        <v>517</v>
      </c>
      <c r="K122" s="83"/>
      <c r="L122" s="24" t="s">
        <v>479</v>
      </c>
      <c r="M122" s="21">
        <v>4.1666666666666664E-2</v>
      </c>
    </row>
    <row r="123" spans="1:13" hidden="1">
      <c r="A123" s="81">
        <v>1578165</v>
      </c>
      <c r="B123" s="84" t="s">
        <v>391</v>
      </c>
      <c r="C123" s="82"/>
      <c r="D123" s="71" t="s">
        <v>89</v>
      </c>
      <c r="E123" s="71" t="s">
        <v>80</v>
      </c>
      <c r="F123" s="72">
        <v>0.33333333333333331</v>
      </c>
      <c r="G123" s="71" t="s">
        <v>251</v>
      </c>
      <c r="H123" s="73" t="s">
        <v>91</v>
      </c>
      <c r="I123" s="74" t="s">
        <v>101</v>
      </c>
      <c r="J123" s="103" t="s">
        <v>517</v>
      </c>
      <c r="K123" s="83"/>
      <c r="L123" s="24" t="s">
        <v>503</v>
      </c>
      <c r="M123" s="19">
        <v>4.1666666666666664E-2</v>
      </c>
    </row>
    <row r="124" spans="1:13" hidden="1">
      <c r="A124" s="81">
        <v>2278673</v>
      </c>
      <c r="B124" s="84" t="s">
        <v>392</v>
      </c>
      <c r="C124" s="82"/>
      <c r="D124" s="71" t="s">
        <v>261</v>
      </c>
      <c r="E124" s="71" t="s">
        <v>80</v>
      </c>
      <c r="F124" s="72">
        <v>0.33333333333333331</v>
      </c>
      <c r="G124" s="71" t="s">
        <v>228</v>
      </c>
      <c r="H124" s="73" t="s">
        <v>296</v>
      </c>
      <c r="I124" s="74" t="s">
        <v>393</v>
      </c>
      <c r="J124" s="103" t="s">
        <v>550</v>
      </c>
      <c r="K124" s="83"/>
      <c r="L124" s="24" t="s">
        <v>455</v>
      </c>
      <c r="M124" s="19">
        <v>4.1666666666666664E-2</v>
      </c>
    </row>
    <row r="125" spans="1:13" hidden="1">
      <c r="A125" s="81">
        <v>1801139</v>
      </c>
      <c r="B125" s="84" t="s">
        <v>394</v>
      </c>
      <c r="C125" s="82"/>
      <c r="D125" s="71" t="s">
        <v>89</v>
      </c>
      <c r="E125" s="71" t="s">
        <v>80</v>
      </c>
      <c r="F125" s="72">
        <v>0.33333333333333331</v>
      </c>
      <c r="G125" s="71" t="s">
        <v>451</v>
      </c>
      <c r="H125" s="73" t="s">
        <v>395</v>
      </c>
      <c r="I125" s="74" t="s">
        <v>396</v>
      </c>
      <c r="J125" s="103" t="s">
        <v>551</v>
      </c>
      <c r="K125" s="83"/>
      <c r="L125" s="24" t="s">
        <v>509</v>
      </c>
      <c r="M125" s="19">
        <v>4.1666666666666664E-2</v>
      </c>
    </row>
    <row r="126" spans="1:13" hidden="1">
      <c r="A126" s="81">
        <v>1762769</v>
      </c>
      <c r="B126" s="71" t="s">
        <v>397</v>
      </c>
      <c r="C126" s="82"/>
      <c r="D126" s="71" t="s">
        <v>398</v>
      </c>
      <c r="E126" s="71" t="s">
        <v>80</v>
      </c>
      <c r="F126" s="72">
        <v>0.33333333333333331</v>
      </c>
      <c r="G126" s="71" t="s">
        <v>225</v>
      </c>
      <c r="H126" s="71" t="s">
        <v>81</v>
      </c>
      <c r="I126" s="71" t="s">
        <v>87</v>
      </c>
      <c r="J126" s="103" t="s">
        <v>517</v>
      </c>
      <c r="K126" s="71"/>
      <c r="L126" s="24" t="s">
        <v>484</v>
      </c>
      <c r="M126" s="19">
        <v>4.1666666666666664E-2</v>
      </c>
    </row>
    <row r="127" spans="1:13" hidden="1">
      <c r="A127" s="81">
        <v>1756258</v>
      </c>
      <c r="B127" s="71" t="s">
        <v>399</v>
      </c>
      <c r="C127" s="82"/>
      <c r="D127" s="71" t="s">
        <v>244</v>
      </c>
      <c r="E127" s="71" t="s">
        <v>80</v>
      </c>
      <c r="F127" s="72">
        <v>0.33333333333333331</v>
      </c>
      <c r="G127" s="71" t="s">
        <v>245</v>
      </c>
      <c r="H127" s="71" t="s">
        <v>91</v>
      </c>
      <c r="I127" s="71" t="s">
        <v>92</v>
      </c>
      <c r="J127" s="103" t="s">
        <v>517</v>
      </c>
      <c r="K127" s="83"/>
      <c r="L127" s="24" t="s">
        <v>510</v>
      </c>
      <c r="M127" s="19">
        <v>4.1666666666666664E-2</v>
      </c>
    </row>
    <row r="128" spans="1:13" hidden="1">
      <c r="A128" s="81">
        <v>1579956</v>
      </c>
      <c r="B128" s="84" t="s">
        <v>400</v>
      </c>
      <c r="C128" s="82"/>
      <c r="D128" s="71" t="s">
        <v>305</v>
      </c>
      <c r="E128" s="71" t="s">
        <v>80</v>
      </c>
      <c r="F128" s="72">
        <v>0.33333333333333331</v>
      </c>
      <c r="G128" s="71" t="s">
        <v>236</v>
      </c>
      <c r="H128" s="73" t="s">
        <v>91</v>
      </c>
      <c r="I128" s="74" t="s">
        <v>92</v>
      </c>
      <c r="J128" s="103" t="s">
        <v>517</v>
      </c>
      <c r="K128" s="83"/>
      <c r="L128" s="24" t="s">
        <v>458</v>
      </c>
      <c r="M128" s="19">
        <v>4.1666666666666664E-2</v>
      </c>
    </row>
    <row r="129" spans="1:13" hidden="1">
      <c r="A129" s="81">
        <v>1631065</v>
      </c>
      <c r="B129" s="82" t="s">
        <v>401</v>
      </c>
      <c r="C129" s="82"/>
      <c r="D129" s="91" t="s">
        <v>261</v>
      </c>
      <c r="E129" s="92" t="s">
        <v>80</v>
      </c>
      <c r="F129" s="93">
        <v>0.33333333333333331</v>
      </c>
      <c r="G129" s="71" t="s">
        <v>228</v>
      </c>
      <c r="H129" s="73"/>
      <c r="I129" s="74"/>
      <c r="J129" s="103" t="s">
        <v>517</v>
      </c>
      <c r="K129" s="83"/>
      <c r="L129" s="24" t="s">
        <v>479</v>
      </c>
      <c r="M129" s="19">
        <v>4.1666666666666664E-2</v>
      </c>
    </row>
    <row r="130" spans="1:13" hidden="1">
      <c r="A130" s="81">
        <v>2106887</v>
      </c>
      <c r="B130" s="84" t="s">
        <v>402</v>
      </c>
      <c r="C130" s="82"/>
      <c r="D130" s="91" t="s">
        <v>403</v>
      </c>
      <c r="E130" s="71" t="s">
        <v>80</v>
      </c>
      <c r="F130" s="72">
        <v>0.33333333333333331</v>
      </c>
      <c r="G130" s="71" t="s">
        <v>236</v>
      </c>
      <c r="H130" s="73" t="s">
        <v>90</v>
      </c>
      <c r="I130" s="74" t="s">
        <v>445</v>
      </c>
      <c r="J130" s="103" t="s">
        <v>517</v>
      </c>
      <c r="K130" s="71"/>
      <c r="L130" s="24" t="s">
        <v>474</v>
      </c>
      <c r="M130" s="19">
        <v>4.1666666666666664E-2</v>
      </c>
    </row>
    <row r="131" spans="1:13" hidden="1">
      <c r="A131" s="81">
        <v>1938416</v>
      </c>
      <c r="B131" s="82" t="s">
        <v>404</v>
      </c>
      <c r="C131" s="82"/>
      <c r="D131" s="91" t="s">
        <v>261</v>
      </c>
      <c r="E131" s="92" t="s">
        <v>80</v>
      </c>
      <c r="F131" s="93">
        <v>0.33333333333333331</v>
      </c>
      <c r="G131" s="71" t="s">
        <v>228</v>
      </c>
      <c r="H131" s="73"/>
      <c r="I131" s="74"/>
      <c r="J131" s="103" t="s">
        <v>552</v>
      </c>
      <c r="K131" s="83"/>
      <c r="L131" s="24" t="s">
        <v>479</v>
      </c>
      <c r="M131" s="19">
        <v>4.1666666666666664E-2</v>
      </c>
    </row>
    <row r="132" spans="1:13" hidden="1">
      <c r="A132" s="86">
        <v>1047297</v>
      </c>
      <c r="B132" s="84" t="s">
        <v>133</v>
      </c>
      <c r="C132" s="82"/>
      <c r="D132" s="91" t="s">
        <v>83</v>
      </c>
      <c r="E132" s="71" t="s">
        <v>80</v>
      </c>
      <c r="F132" s="72">
        <v>0.33333333333333331</v>
      </c>
      <c r="G132" s="71" t="s">
        <v>142</v>
      </c>
      <c r="H132" s="73" t="s">
        <v>85</v>
      </c>
      <c r="I132" s="74" t="s">
        <v>86</v>
      </c>
      <c r="J132" s="103" t="s">
        <v>517</v>
      </c>
      <c r="K132" s="83"/>
      <c r="L132" s="24" t="s">
        <v>470</v>
      </c>
      <c r="M132" s="19">
        <v>4.1666666666666664E-2</v>
      </c>
    </row>
    <row r="133" spans="1:13" hidden="1">
      <c r="A133" s="81">
        <v>2089990</v>
      </c>
      <c r="B133" s="84" t="s">
        <v>405</v>
      </c>
      <c r="C133" s="82"/>
      <c r="D133" s="71" t="s">
        <v>406</v>
      </c>
      <c r="E133" s="71" t="s">
        <v>80</v>
      </c>
      <c r="F133" s="72">
        <v>0.33333333333333331</v>
      </c>
      <c r="G133" s="71" t="s">
        <v>228</v>
      </c>
      <c r="H133" s="73" t="s">
        <v>88</v>
      </c>
      <c r="I133" s="74" t="s">
        <v>105</v>
      </c>
      <c r="J133" s="103" t="s">
        <v>553</v>
      </c>
      <c r="K133" s="83"/>
      <c r="L133" s="24" t="s">
        <v>479</v>
      </c>
      <c r="M133" s="19">
        <v>4.1666666666666664E-2</v>
      </c>
    </row>
    <row r="134" spans="1:13" hidden="1">
      <c r="A134" s="81">
        <v>2401613</v>
      </c>
      <c r="B134" s="71" t="s">
        <v>407</v>
      </c>
      <c r="C134" s="82"/>
      <c r="D134" s="71" t="s">
        <v>408</v>
      </c>
      <c r="E134" s="71" t="s">
        <v>80</v>
      </c>
      <c r="F134" s="72">
        <v>0.33333333333333331</v>
      </c>
      <c r="G134" s="71" t="s">
        <v>225</v>
      </c>
      <c r="H134" s="73" t="s">
        <v>218</v>
      </c>
      <c r="I134" s="73"/>
      <c r="J134" s="103" t="s">
        <v>517</v>
      </c>
      <c r="K134" s="71" t="s">
        <v>602</v>
      </c>
      <c r="L134" s="24" t="s">
        <v>468</v>
      </c>
      <c r="M134" s="19">
        <v>4.1666666666666664E-2</v>
      </c>
    </row>
    <row r="135" spans="1:13" hidden="1">
      <c r="A135" s="81">
        <v>2393691</v>
      </c>
      <c r="B135" s="84" t="s">
        <v>409</v>
      </c>
      <c r="C135" s="82"/>
      <c r="D135" s="71" t="s">
        <v>410</v>
      </c>
      <c r="E135" s="71" t="s">
        <v>80</v>
      </c>
      <c r="F135" s="72">
        <v>0.33333333333333331</v>
      </c>
      <c r="G135" s="71" t="s">
        <v>231</v>
      </c>
      <c r="H135" s="73" t="s">
        <v>81</v>
      </c>
      <c r="I135" s="74" t="s">
        <v>82</v>
      </c>
      <c r="J135" s="103" t="s">
        <v>517</v>
      </c>
      <c r="K135" s="83"/>
      <c r="L135" s="24" t="s">
        <v>456</v>
      </c>
      <c r="M135" s="19">
        <v>4.1666666666666664E-2</v>
      </c>
    </row>
    <row r="136" spans="1:13" hidden="1">
      <c r="A136" s="81">
        <v>2972814</v>
      </c>
      <c r="B136" s="84" t="s">
        <v>411</v>
      </c>
      <c r="C136" s="82"/>
      <c r="D136" s="71" t="s">
        <v>282</v>
      </c>
      <c r="E136" s="71" t="s">
        <v>80</v>
      </c>
      <c r="F136" s="72">
        <v>0.33333333333333331</v>
      </c>
      <c r="G136" s="71" t="s">
        <v>251</v>
      </c>
      <c r="H136" s="73" t="s">
        <v>85</v>
      </c>
      <c r="I136" s="74" t="s">
        <v>103</v>
      </c>
      <c r="J136" s="103" t="s">
        <v>517</v>
      </c>
      <c r="K136" s="83"/>
      <c r="L136" s="24" t="s">
        <v>503</v>
      </c>
      <c r="M136" s="19">
        <v>4.1666666666666664E-2</v>
      </c>
    </row>
    <row r="137" spans="1:13" hidden="1">
      <c r="A137" s="81">
        <v>1755848</v>
      </c>
      <c r="B137" s="84" t="s">
        <v>412</v>
      </c>
      <c r="C137" s="82"/>
      <c r="D137" s="71" t="s">
        <v>413</v>
      </c>
      <c r="E137" s="71" t="s">
        <v>80</v>
      </c>
      <c r="F137" s="72">
        <v>0.33333333333333331</v>
      </c>
      <c r="G137" s="71" t="s">
        <v>231</v>
      </c>
      <c r="H137" s="73" t="s">
        <v>97</v>
      </c>
      <c r="I137" s="74" t="s">
        <v>84</v>
      </c>
      <c r="J137" s="103" t="s">
        <v>517</v>
      </c>
      <c r="K137" s="83"/>
      <c r="L137" s="24" t="s">
        <v>456</v>
      </c>
      <c r="M137" s="19">
        <v>4.1666666666666664E-2</v>
      </c>
    </row>
    <row r="138" spans="1:13" hidden="1">
      <c r="A138" s="81">
        <v>1875879</v>
      </c>
      <c r="B138" s="82" t="s">
        <v>414</v>
      </c>
      <c r="C138" s="82"/>
      <c r="D138" s="24" t="s">
        <v>439</v>
      </c>
      <c r="E138" s="92" t="s">
        <v>80</v>
      </c>
      <c r="F138" s="93">
        <v>0.33333333333333331</v>
      </c>
      <c r="G138" s="71"/>
      <c r="H138" s="73"/>
      <c r="I138" s="74"/>
      <c r="J138" s="103" t="s">
        <v>517</v>
      </c>
      <c r="K138" s="83"/>
      <c r="L138" s="24" t="s">
        <v>452</v>
      </c>
      <c r="M138" s="19">
        <v>4.1666666666666664E-2</v>
      </c>
    </row>
    <row r="139" spans="1:13" hidden="1">
      <c r="A139" s="81">
        <v>1096316</v>
      </c>
      <c r="B139" s="84" t="s">
        <v>415</v>
      </c>
      <c r="C139" s="82"/>
      <c r="D139" s="91" t="s">
        <v>416</v>
      </c>
      <c r="E139" s="71" t="s">
        <v>80</v>
      </c>
      <c r="F139" s="72">
        <v>0.33333333333333331</v>
      </c>
      <c r="G139" s="71" t="s">
        <v>371</v>
      </c>
      <c r="H139" s="73" t="s">
        <v>85</v>
      </c>
      <c r="I139" s="74" t="s">
        <v>82</v>
      </c>
      <c r="J139" s="103" t="s">
        <v>554</v>
      </c>
      <c r="K139" s="83"/>
      <c r="L139" s="24" t="s">
        <v>519</v>
      </c>
      <c r="M139" s="19">
        <v>4.1666666666666664E-2</v>
      </c>
    </row>
    <row r="140" spans="1:13" hidden="1">
      <c r="A140" s="81">
        <v>1651770</v>
      </c>
      <c r="B140" s="84" t="s">
        <v>417</v>
      </c>
      <c r="C140" s="82"/>
      <c r="D140" s="71" t="s">
        <v>241</v>
      </c>
      <c r="E140" s="71" t="s">
        <v>80</v>
      </c>
      <c r="F140" s="72">
        <v>0.33333333333333331</v>
      </c>
      <c r="G140" s="71" t="s">
        <v>451</v>
      </c>
      <c r="H140" s="73" t="s">
        <v>81</v>
      </c>
      <c r="I140" s="74" t="s">
        <v>82</v>
      </c>
      <c r="J140" s="103" t="s">
        <v>555</v>
      </c>
      <c r="K140" s="83"/>
      <c r="L140" s="24" t="s">
        <v>511</v>
      </c>
      <c r="M140" s="19">
        <v>4.1666666666666664E-2</v>
      </c>
    </row>
    <row r="141" spans="1:13" hidden="1">
      <c r="A141" s="81">
        <v>2077525</v>
      </c>
      <c r="B141" s="84" t="s">
        <v>418</v>
      </c>
      <c r="C141" s="82"/>
      <c r="D141" s="71" t="s">
        <v>419</v>
      </c>
      <c r="E141" s="71" t="s">
        <v>80</v>
      </c>
      <c r="F141" s="72">
        <v>0.33333333333333331</v>
      </c>
      <c r="G141" s="71" t="s">
        <v>451</v>
      </c>
      <c r="H141" s="73" t="s">
        <v>81</v>
      </c>
      <c r="I141" s="74" t="s">
        <v>82</v>
      </c>
      <c r="J141" s="103" t="s">
        <v>556</v>
      </c>
      <c r="K141" s="83"/>
      <c r="L141" s="24" t="s">
        <v>482</v>
      </c>
      <c r="M141" s="19">
        <v>4.1666666666666664E-2</v>
      </c>
    </row>
    <row r="142" spans="1:13" hidden="1">
      <c r="A142" s="81">
        <v>1654986</v>
      </c>
      <c r="B142" s="84" t="s">
        <v>420</v>
      </c>
      <c r="C142" s="82"/>
      <c r="D142" s="71" t="s">
        <v>374</v>
      </c>
      <c r="E142" s="71" t="s">
        <v>80</v>
      </c>
      <c r="F142" s="72">
        <v>0.33333333333333331</v>
      </c>
      <c r="G142" s="71" t="s">
        <v>242</v>
      </c>
      <c r="H142" s="73" t="s">
        <v>91</v>
      </c>
      <c r="I142" s="74" t="s">
        <v>101</v>
      </c>
      <c r="J142" s="103" t="s">
        <v>517</v>
      </c>
      <c r="K142" s="83"/>
      <c r="L142" s="24" t="s">
        <v>460</v>
      </c>
      <c r="M142" s="19">
        <v>4.1666666666666664E-2</v>
      </c>
    </row>
    <row r="143" spans="1:13" hidden="1">
      <c r="A143" s="81">
        <v>1886497</v>
      </c>
      <c r="B143" s="71" t="s">
        <v>421</v>
      </c>
      <c r="C143" s="82"/>
      <c r="D143" s="71" t="s">
        <v>89</v>
      </c>
      <c r="E143" s="71" t="s">
        <v>80</v>
      </c>
      <c r="F143" s="72">
        <v>0.33333333333333331</v>
      </c>
      <c r="G143" s="71" t="s">
        <v>225</v>
      </c>
      <c r="H143" s="71" t="s">
        <v>85</v>
      </c>
      <c r="I143" s="71" t="s">
        <v>84</v>
      </c>
      <c r="J143" s="103" t="s">
        <v>557</v>
      </c>
      <c r="K143" s="83"/>
      <c r="L143" s="24" t="s">
        <v>508</v>
      </c>
      <c r="M143" s="19">
        <v>4.1666666666666664E-2</v>
      </c>
    </row>
    <row r="144" spans="1:13" hidden="1">
      <c r="A144" s="81">
        <v>1784191</v>
      </c>
      <c r="B144" s="84" t="s">
        <v>422</v>
      </c>
      <c r="C144" s="82"/>
      <c r="D144" s="71" t="s">
        <v>362</v>
      </c>
      <c r="E144" s="71" t="s">
        <v>381</v>
      </c>
      <c r="F144" s="72">
        <v>0.33333333333333331</v>
      </c>
      <c r="G144" s="71" t="s">
        <v>242</v>
      </c>
      <c r="H144" s="73" t="s">
        <v>81</v>
      </c>
      <c r="I144" s="74" t="s">
        <v>84</v>
      </c>
      <c r="J144" s="103" t="s">
        <v>517</v>
      </c>
      <c r="K144" s="83"/>
      <c r="L144" s="24" t="s">
        <v>512</v>
      </c>
      <c r="M144" s="19">
        <v>4.1666666666666664E-2</v>
      </c>
    </row>
    <row r="145" spans="1:13" hidden="1">
      <c r="A145" s="81">
        <v>2218526</v>
      </c>
      <c r="B145" s="71" t="s">
        <v>423</v>
      </c>
      <c r="C145" s="82"/>
      <c r="D145" s="71" t="s">
        <v>244</v>
      </c>
      <c r="E145" s="71" t="s">
        <v>80</v>
      </c>
      <c r="F145" s="72">
        <v>0.33333333333333331</v>
      </c>
      <c r="G145" s="71" t="s">
        <v>245</v>
      </c>
      <c r="H145" s="71" t="s">
        <v>433</v>
      </c>
      <c r="I145" s="71" t="s">
        <v>434</v>
      </c>
      <c r="J145" s="103" t="s">
        <v>564</v>
      </c>
      <c r="K145" s="83"/>
      <c r="L145" s="24" t="s">
        <v>462</v>
      </c>
      <c r="M145" s="19">
        <v>4.1666666666666664E-2</v>
      </c>
    </row>
    <row r="146" spans="1:13" hidden="1">
      <c r="A146" s="81">
        <v>1486826</v>
      </c>
      <c r="B146" s="84" t="s">
        <v>424</v>
      </c>
      <c r="C146" s="82"/>
      <c r="D146" s="71" t="s">
        <v>89</v>
      </c>
      <c r="E146" s="71" t="s">
        <v>80</v>
      </c>
      <c r="F146" s="72">
        <v>0.33333333333333331</v>
      </c>
      <c r="G146" s="71" t="s">
        <v>242</v>
      </c>
      <c r="H146" s="73" t="s">
        <v>91</v>
      </c>
      <c r="I146" s="74" t="s">
        <v>101</v>
      </c>
      <c r="J146" s="103" t="s">
        <v>517</v>
      </c>
      <c r="K146" s="83"/>
      <c r="L146" s="24" t="s">
        <v>513</v>
      </c>
      <c r="M146" s="19">
        <v>4.1666666666666664E-2</v>
      </c>
    </row>
    <row r="147" spans="1:13" hidden="1">
      <c r="A147" s="81">
        <v>2220214</v>
      </c>
      <c r="B147" s="84" t="s">
        <v>116</v>
      </c>
      <c r="C147" s="82"/>
      <c r="D147" s="71" t="s">
        <v>89</v>
      </c>
      <c r="E147" s="71" t="s">
        <v>80</v>
      </c>
      <c r="F147" s="72">
        <v>0.33333333333333331</v>
      </c>
      <c r="G147" s="71" t="s">
        <v>142</v>
      </c>
      <c r="H147" s="73" t="s">
        <v>290</v>
      </c>
      <c r="I147" s="74" t="s">
        <v>446</v>
      </c>
      <c r="J147" s="103" t="s">
        <v>558</v>
      </c>
      <c r="K147" s="83"/>
      <c r="L147" s="24" t="s">
        <v>461</v>
      </c>
      <c r="M147" s="19">
        <v>4.1666666666666664E-2</v>
      </c>
    </row>
    <row r="148" spans="1:13" hidden="1">
      <c r="A148" s="81">
        <v>1584787</v>
      </c>
      <c r="B148" s="71" t="s">
        <v>425</v>
      </c>
      <c r="C148" s="82"/>
      <c r="D148" s="71" t="s">
        <v>305</v>
      </c>
      <c r="E148" s="71" t="s">
        <v>80</v>
      </c>
      <c r="F148" s="72">
        <v>0.33333333333333331</v>
      </c>
      <c r="G148" s="71" t="s">
        <v>225</v>
      </c>
      <c r="H148" s="71" t="s">
        <v>91</v>
      </c>
      <c r="I148" s="71" t="s">
        <v>92</v>
      </c>
      <c r="J148" s="103" t="s">
        <v>559</v>
      </c>
      <c r="K148" s="83"/>
      <c r="L148" s="24" t="s">
        <v>454</v>
      </c>
      <c r="M148" s="19">
        <v>4.1666666666666664E-2</v>
      </c>
    </row>
    <row r="149" spans="1:13" hidden="1">
      <c r="A149" s="81">
        <v>1634822</v>
      </c>
      <c r="B149" s="84" t="s">
        <v>426</v>
      </c>
      <c r="C149" s="82"/>
      <c r="D149" s="71" t="s">
        <v>427</v>
      </c>
      <c r="E149" s="71" t="s">
        <v>80</v>
      </c>
      <c r="F149" s="72">
        <v>0.33333333333333331</v>
      </c>
      <c r="G149" s="71" t="s">
        <v>428</v>
      </c>
      <c r="H149" s="73" t="s">
        <v>91</v>
      </c>
      <c r="I149" s="74" t="s">
        <v>92</v>
      </c>
      <c r="J149" s="103" t="s">
        <v>517</v>
      </c>
      <c r="K149" s="83"/>
      <c r="L149" s="24" t="s">
        <v>474</v>
      </c>
      <c r="M149" s="19">
        <v>4.1666666666666664E-2</v>
      </c>
    </row>
    <row r="150" spans="1:13" hidden="1">
      <c r="A150" s="81">
        <v>1088669</v>
      </c>
      <c r="B150" s="84" t="s">
        <v>135</v>
      </c>
      <c r="C150" s="82"/>
      <c r="D150" s="71" t="s">
        <v>93</v>
      </c>
      <c r="E150" s="71" t="s">
        <v>80</v>
      </c>
      <c r="F150" s="72">
        <v>0.33333333333333331</v>
      </c>
      <c r="G150" s="71" t="s">
        <v>142</v>
      </c>
      <c r="H150" s="73" t="s">
        <v>85</v>
      </c>
      <c r="I150" s="74" t="s">
        <v>103</v>
      </c>
      <c r="J150" s="103" t="s">
        <v>560</v>
      </c>
      <c r="K150" s="83"/>
      <c r="L150" s="24" t="s">
        <v>514</v>
      </c>
      <c r="M150" s="19">
        <v>4.1666666666666664E-2</v>
      </c>
    </row>
    <row r="151" spans="1:13" hidden="1">
      <c r="A151" s="81">
        <v>2990971</v>
      </c>
      <c r="B151" s="84" t="s">
        <v>136</v>
      </c>
      <c r="C151" s="82"/>
      <c r="D151" s="71" t="s">
        <v>111</v>
      </c>
      <c r="E151" s="71" t="s">
        <v>104</v>
      </c>
      <c r="F151" s="72">
        <v>0.25</v>
      </c>
      <c r="G151" s="71" t="s">
        <v>142</v>
      </c>
      <c r="H151" s="73"/>
      <c r="I151" s="74" t="s">
        <v>613</v>
      </c>
      <c r="J151" s="103"/>
      <c r="K151" s="83" t="s">
        <v>614</v>
      </c>
      <c r="L151" s="24" t="s">
        <v>515</v>
      </c>
      <c r="M151" s="19">
        <v>0</v>
      </c>
    </row>
    <row r="152" spans="1:13" hidden="1">
      <c r="A152" s="81">
        <v>1772190</v>
      </c>
      <c r="B152" s="84" t="s">
        <v>429</v>
      </c>
      <c r="C152" s="82"/>
      <c r="D152" s="71" t="s">
        <v>83</v>
      </c>
      <c r="E152" s="71" t="s">
        <v>80</v>
      </c>
      <c r="F152" s="72">
        <v>0.33333333333333331</v>
      </c>
      <c r="G152" s="71" t="s">
        <v>248</v>
      </c>
      <c r="H152" s="73" t="s">
        <v>81</v>
      </c>
      <c r="I152" s="74" t="s">
        <v>82</v>
      </c>
      <c r="J152" s="103" t="s">
        <v>561</v>
      </c>
      <c r="K152" s="83"/>
      <c r="L152" s="24" t="s">
        <v>463</v>
      </c>
      <c r="M152" s="19">
        <v>4.1666666666666664E-2</v>
      </c>
    </row>
    <row r="153" spans="1:13" hidden="1">
      <c r="A153" s="81">
        <v>1817640</v>
      </c>
      <c r="B153" s="84" t="s">
        <v>430</v>
      </c>
      <c r="C153" s="82"/>
      <c r="D153" s="71" t="s">
        <v>362</v>
      </c>
      <c r="E153" s="71" t="s">
        <v>381</v>
      </c>
      <c r="F153" s="72">
        <v>0.33333333333333331</v>
      </c>
      <c r="G153" s="71" t="s">
        <v>283</v>
      </c>
      <c r="H153" s="73" t="s">
        <v>81</v>
      </c>
      <c r="I153" s="74" t="s">
        <v>82</v>
      </c>
      <c r="J153" s="103" t="s">
        <v>562</v>
      </c>
      <c r="K153" s="83"/>
      <c r="L153" s="24" t="s">
        <v>520</v>
      </c>
      <c r="M153" s="19">
        <v>4.1666666666666664E-2</v>
      </c>
    </row>
    <row r="154" spans="1:13" hidden="1">
      <c r="A154" s="81">
        <v>1761212</v>
      </c>
      <c r="B154" s="71" t="s">
        <v>431</v>
      </c>
      <c r="C154" s="82"/>
      <c r="D154" s="71" t="s">
        <v>89</v>
      </c>
      <c r="E154" s="71" t="s">
        <v>80</v>
      </c>
      <c r="F154" s="72">
        <v>0.33333333333333331</v>
      </c>
      <c r="G154" s="71" t="s">
        <v>225</v>
      </c>
      <c r="H154" s="71" t="s">
        <v>85</v>
      </c>
      <c r="I154" s="71" t="s">
        <v>103</v>
      </c>
      <c r="J154" s="103" t="s">
        <v>563</v>
      </c>
      <c r="K154" s="83"/>
      <c r="L154" s="24" t="s">
        <v>454</v>
      </c>
      <c r="M154" s="19">
        <v>4.1666666666666664E-2</v>
      </c>
    </row>
    <row r="155" spans="1:13" hidden="1">
      <c r="A155" s="81">
        <v>1225790</v>
      </c>
      <c r="B155" s="84" t="s">
        <v>432</v>
      </c>
      <c r="C155" s="82"/>
      <c r="D155" s="71" t="s">
        <v>282</v>
      </c>
      <c r="E155" s="71" t="s">
        <v>80</v>
      </c>
      <c r="F155" s="72">
        <v>0.33333333333333331</v>
      </c>
      <c r="G155" s="71" t="s">
        <v>255</v>
      </c>
      <c r="H155" s="73" t="s">
        <v>433</v>
      </c>
      <c r="I155" s="74" t="s">
        <v>434</v>
      </c>
      <c r="J155" s="103" t="s">
        <v>517</v>
      </c>
      <c r="K155" s="83"/>
      <c r="L155" s="24" t="s">
        <v>516</v>
      </c>
      <c r="M155" s="19">
        <v>4.1666666666666664E-2</v>
      </c>
    </row>
    <row r="156" spans="1:13" hidden="1">
      <c r="A156" s="81">
        <v>2269260</v>
      </c>
      <c r="B156" s="84" t="s">
        <v>609</v>
      </c>
      <c r="C156" s="82"/>
      <c r="D156" s="71" t="s">
        <v>89</v>
      </c>
      <c r="E156" s="71" t="s">
        <v>80</v>
      </c>
      <c r="F156" s="72">
        <v>0.33333333333333331</v>
      </c>
      <c r="G156" s="71" t="s">
        <v>142</v>
      </c>
      <c r="H156" s="73" t="s">
        <v>610</v>
      </c>
      <c r="I156" s="74" t="s">
        <v>611</v>
      </c>
      <c r="J156" s="103"/>
      <c r="K156" s="83"/>
      <c r="L156" s="24" t="s">
        <v>461</v>
      </c>
      <c r="M156" s="19">
        <v>4.1666666666666664E-2</v>
      </c>
    </row>
    <row r="157" spans="1:13" hidden="1">
      <c r="A157" s="81">
        <v>1757917</v>
      </c>
      <c r="B157" s="84" t="s">
        <v>612</v>
      </c>
      <c r="C157" s="82"/>
      <c r="D157" s="71" t="s">
        <v>83</v>
      </c>
      <c r="E157" s="71" t="s">
        <v>80</v>
      </c>
      <c r="F157" s="72">
        <v>0.33333333333333298</v>
      </c>
      <c r="G157" s="71" t="s">
        <v>225</v>
      </c>
      <c r="H157" s="73" t="s">
        <v>81</v>
      </c>
      <c r="I157" s="74" t="s">
        <v>82</v>
      </c>
      <c r="J157" s="103"/>
      <c r="K157" s="83"/>
      <c r="L157" s="24" t="s">
        <v>445</v>
      </c>
      <c r="M157" s="19">
        <v>4.1666666666666699E-2</v>
      </c>
    </row>
    <row r="158" spans="1:13" hidden="1">
      <c r="A158" s="81">
        <v>2168868</v>
      </c>
      <c r="B158" s="82" t="s">
        <v>435</v>
      </c>
      <c r="C158" s="82"/>
      <c r="D158" s="71" t="s">
        <v>83</v>
      </c>
      <c r="E158" s="92" t="s">
        <v>80</v>
      </c>
      <c r="F158" s="93">
        <v>0.33333333333333331</v>
      </c>
      <c r="G158" s="71"/>
      <c r="H158" s="73"/>
      <c r="I158" s="74"/>
      <c r="J158" s="103" t="s">
        <v>517</v>
      </c>
      <c r="K158" s="83"/>
      <c r="L158" s="24" t="s">
        <v>452</v>
      </c>
      <c r="M158" s="19">
        <v>4.1666666666666664E-2</v>
      </c>
    </row>
    <row r="159" spans="1:13" hidden="1"/>
    <row r="160" spans="1:13" hidden="1"/>
    <row r="161" spans="1:4" hidden="1"/>
    <row r="162" spans="1:4" hidden="1"/>
    <row r="163" spans="1:4" hidden="1"/>
    <row r="164" spans="1:4" hidden="1">
      <c r="A164" s="102"/>
    </row>
    <row r="165" spans="1:4" hidden="1">
      <c r="A165" s="100"/>
      <c r="B165" s="100"/>
      <c r="C165" s="100"/>
      <c r="D165" s="100"/>
    </row>
    <row r="166" spans="1:4" hidden="1">
      <c r="A166" s="104"/>
      <c r="B166" s="104"/>
      <c r="C166" s="104"/>
      <c r="D166" s="86"/>
    </row>
    <row r="167" spans="1:4" hidden="1">
      <c r="A167" s="105"/>
      <c r="B167" s="106"/>
      <c r="C167" s="107"/>
      <c r="D167" s="86"/>
    </row>
    <row r="168" spans="1:4" hidden="1">
      <c r="A168" s="105"/>
      <c r="B168" s="106"/>
      <c r="C168" s="104"/>
      <c r="D168" s="86"/>
    </row>
    <row r="169" spans="1:4" hidden="1">
      <c r="A169" s="105"/>
      <c r="B169" s="106"/>
      <c r="C169" s="104"/>
      <c r="D169" s="86"/>
    </row>
    <row r="170" spans="1:4" hidden="1">
      <c r="A170" s="105"/>
      <c r="B170" s="108"/>
      <c r="C170" s="104"/>
      <c r="D170" s="86"/>
    </row>
    <row r="171" spans="1:4" hidden="1">
      <c r="A171" s="105"/>
      <c r="B171" s="109"/>
      <c r="C171" s="104"/>
      <c r="D171" s="86"/>
    </row>
    <row r="172" spans="1:4" hidden="1">
      <c r="A172" s="105"/>
      <c r="B172" s="106"/>
      <c r="C172" s="104"/>
      <c r="D172" s="86"/>
    </row>
    <row r="173" spans="1:4" hidden="1">
      <c r="A173" s="105"/>
      <c r="B173" s="106"/>
      <c r="C173" s="104"/>
      <c r="D173" s="86"/>
    </row>
    <row r="174" spans="1:4" hidden="1">
      <c r="A174" s="105"/>
      <c r="B174" s="106"/>
      <c r="C174" s="104"/>
      <c r="D174" s="86"/>
    </row>
    <row r="175" spans="1:4" hidden="1">
      <c r="A175" s="105"/>
      <c r="B175" s="106"/>
      <c r="C175" s="104"/>
      <c r="D175" s="86"/>
    </row>
    <row r="176" spans="1:4" hidden="1">
      <c r="A176" s="105"/>
      <c r="B176" s="106"/>
      <c r="C176" s="104"/>
      <c r="D176" s="86"/>
    </row>
    <row r="177" spans="1:4" hidden="1">
      <c r="A177" s="105"/>
      <c r="B177" s="106"/>
      <c r="C177" s="104"/>
      <c r="D177" s="86"/>
    </row>
    <row r="178" spans="1:4" hidden="1">
      <c r="A178" s="105"/>
      <c r="B178" s="106"/>
      <c r="C178" s="104"/>
      <c r="D178" s="86"/>
    </row>
    <row r="179" spans="1:4" hidden="1">
      <c r="A179" s="105"/>
      <c r="B179" s="106"/>
      <c r="C179" s="104"/>
      <c r="D179" s="86"/>
    </row>
    <row r="180" spans="1:4" hidden="1">
      <c r="A180" s="105"/>
      <c r="B180" s="106"/>
      <c r="C180" s="104"/>
      <c r="D180" s="86"/>
    </row>
    <row r="181" spans="1:4" hidden="1">
      <c r="A181" s="105"/>
      <c r="B181" s="106"/>
      <c r="C181" s="104"/>
      <c r="D181" s="86"/>
    </row>
    <row r="182" spans="1:4" hidden="1">
      <c r="A182" s="105"/>
      <c r="B182" s="106"/>
      <c r="C182" s="104"/>
      <c r="D182" s="86"/>
    </row>
    <row r="183" spans="1:4" hidden="1">
      <c r="A183" s="105"/>
      <c r="B183" s="106"/>
      <c r="C183" s="104"/>
      <c r="D183" s="86"/>
    </row>
    <row r="184" spans="1:4" hidden="1">
      <c r="A184" s="105"/>
      <c r="B184" s="106"/>
      <c r="C184" s="104"/>
      <c r="D184" s="86"/>
    </row>
    <row r="185" spans="1:4" hidden="1">
      <c r="A185" s="105"/>
      <c r="B185" s="106"/>
      <c r="C185" s="104"/>
      <c r="D185" s="86"/>
    </row>
    <row r="186" spans="1:4" hidden="1">
      <c r="A186" s="105"/>
      <c r="B186" s="109"/>
      <c r="C186" s="104"/>
      <c r="D186" s="86"/>
    </row>
    <row r="187" spans="1:4" hidden="1">
      <c r="A187" s="105"/>
      <c r="B187" s="106"/>
      <c r="C187" s="104"/>
      <c r="D187" s="86"/>
    </row>
    <row r="188" spans="1:4" hidden="1">
      <c r="A188" s="105"/>
      <c r="B188" s="106"/>
      <c r="C188" s="104"/>
      <c r="D188" s="86"/>
    </row>
    <row r="189" spans="1:4" hidden="1">
      <c r="A189" s="105"/>
      <c r="B189" s="109"/>
      <c r="C189" s="104"/>
      <c r="D189" s="86"/>
    </row>
    <row r="190" spans="1:4" hidden="1">
      <c r="A190" s="105"/>
      <c r="B190" s="106"/>
      <c r="C190" s="104"/>
      <c r="D190" s="86"/>
    </row>
    <row r="191" spans="1:4" hidden="1">
      <c r="A191" s="105"/>
      <c r="B191" s="106"/>
      <c r="C191" s="104"/>
      <c r="D191" s="86"/>
    </row>
    <row r="192" spans="1:4" hidden="1">
      <c r="A192" s="105"/>
      <c r="B192" s="106"/>
      <c r="C192" s="104"/>
      <c r="D192" s="86"/>
    </row>
    <row r="193" spans="1:4" hidden="1">
      <c r="A193" s="105"/>
      <c r="B193" s="106"/>
      <c r="C193" s="104"/>
      <c r="D193" s="86"/>
    </row>
    <row r="194" spans="1:4" hidden="1">
      <c r="A194" s="105"/>
      <c r="B194" s="106"/>
      <c r="C194" s="104"/>
      <c r="D194" s="86"/>
    </row>
    <row r="195" spans="1:4" hidden="1">
      <c r="A195" s="105"/>
      <c r="B195" s="106"/>
      <c r="C195" s="104"/>
      <c r="D195" s="86"/>
    </row>
    <row r="196" spans="1:4" hidden="1">
      <c r="A196" s="105"/>
      <c r="B196" s="109"/>
      <c r="C196" s="104"/>
      <c r="D196" s="86"/>
    </row>
    <row r="197" spans="1:4" hidden="1">
      <c r="A197" s="105"/>
      <c r="B197" s="106"/>
      <c r="C197" s="104"/>
      <c r="D197" s="86"/>
    </row>
    <row r="198" spans="1:4" hidden="1">
      <c r="A198" s="105"/>
      <c r="B198" s="109"/>
      <c r="C198" s="104"/>
      <c r="D198" s="86"/>
    </row>
    <row r="199" spans="1:4" hidden="1">
      <c r="A199" s="105"/>
      <c r="B199" s="106"/>
      <c r="C199" s="104"/>
      <c r="D199" s="86"/>
    </row>
    <row r="200" spans="1:4" hidden="1">
      <c r="A200" s="105"/>
      <c r="B200" s="110"/>
      <c r="C200" s="104"/>
      <c r="D200" s="86"/>
    </row>
    <row r="201" spans="1:4" hidden="1">
      <c r="A201" s="105"/>
      <c r="B201" s="106"/>
      <c r="C201" s="107"/>
      <c r="D201" s="86"/>
    </row>
    <row r="202" spans="1:4" hidden="1">
      <c r="A202" s="105"/>
      <c r="B202" s="106"/>
      <c r="C202" s="104"/>
      <c r="D202" s="86"/>
    </row>
    <row r="203" spans="1:4" hidden="1">
      <c r="A203" s="105"/>
      <c r="B203" s="108"/>
      <c r="C203" s="104"/>
      <c r="D203" s="86"/>
    </row>
    <row r="204" spans="1:4" hidden="1">
      <c r="A204" s="105"/>
      <c r="B204" s="106"/>
      <c r="C204" s="104"/>
      <c r="D204" s="86"/>
    </row>
    <row r="205" spans="1:4" hidden="1">
      <c r="A205" s="105"/>
      <c r="B205" s="106"/>
      <c r="C205" s="104"/>
      <c r="D205" s="86"/>
    </row>
    <row r="206" spans="1:4" hidden="1">
      <c r="A206" s="105"/>
      <c r="B206" s="109"/>
      <c r="C206" s="104"/>
      <c r="D206" s="86"/>
    </row>
    <row r="207" spans="1:4" hidden="1">
      <c r="A207" s="105"/>
      <c r="B207" s="106"/>
      <c r="C207" s="104"/>
      <c r="D207" s="86"/>
    </row>
    <row r="208" spans="1:4" hidden="1">
      <c r="A208" s="105"/>
      <c r="B208" s="109"/>
      <c r="C208" s="104"/>
      <c r="D208" s="86"/>
    </row>
    <row r="209" spans="1:4" hidden="1">
      <c r="A209" s="111"/>
      <c r="B209" s="108"/>
      <c r="C209" s="112"/>
      <c r="D209" s="86"/>
    </row>
    <row r="210" spans="1:4" hidden="1">
      <c r="A210" s="111"/>
      <c r="B210" s="106"/>
      <c r="C210" s="104"/>
      <c r="D210" s="86"/>
    </row>
    <row r="211" spans="1:4" hidden="1">
      <c r="A211" s="105"/>
      <c r="B211" s="106"/>
      <c r="C211" s="104"/>
      <c r="D211" s="86"/>
    </row>
    <row r="212" spans="1:4" hidden="1">
      <c r="A212" s="105"/>
      <c r="B212" s="106"/>
      <c r="C212" s="104"/>
      <c r="D212" s="86"/>
    </row>
    <row r="213" spans="1:4" hidden="1">
      <c r="A213" s="105"/>
      <c r="B213" s="106"/>
      <c r="C213" s="104"/>
      <c r="D213" s="86"/>
    </row>
    <row r="214" spans="1:4" hidden="1">
      <c r="A214" s="105"/>
      <c r="B214" s="106"/>
      <c r="C214" s="104"/>
      <c r="D214" s="86"/>
    </row>
    <row r="215" spans="1:4" hidden="1">
      <c r="A215" s="105"/>
      <c r="B215" s="106"/>
      <c r="C215" s="104"/>
      <c r="D215" s="86"/>
    </row>
    <row r="216" spans="1:4" hidden="1">
      <c r="A216" s="105"/>
      <c r="B216" s="106"/>
      <c r="C216" s="107"/>
      <c r="D216" s="86"/>
    </row>
    <row r="217" spans="1:4" hidden="1">
      <c r="A217" s="105"/>
      <c r="B217" s="106"/>
      <c r="C217" s="104"/>
      <c r="D217" s="86"/>
    </row>
    <row r="218" spans="1:4" hidden="1">
      <c r="A218" s="105"/>
      <c r="B218" s="108"/>
      <c r="C218" s="104"/>
      <c r="D218" s="86"/>
    </row>
    <row r="219" spans="1:4" hidden="1">
      <c r="A219" s="105"/>
      <c r="B219" s="109"/>
      <c r="C219" s="104"/>
      <c r="D219" s="86"/>
    </row>
    <row r="220" spans="1:4" hidden="1">
      <c r="A220" s="105"/>
      <c r="B220" s="106"/>
      <c r="C220" s="104"/>
      <c r="D220" s="86"/>
    </row>
    <row r="221" spans="1:4" hidden="1">
      <c r="A221" s="105"/>
      <c r="B221" s="109"/>
      <c r="C221" s="104"/>
      <c r="D221" s="86"/>
    </row>
    <row r="222" spans="1:4" hidden="1">
      <c r="A222" s="105"/>
      <c r="B222" s="106"/>
      <c r="C222" s="104"/>
      <c r="D222" s="86"/>
    </row>
    <row r="223" spans="1:4" hidden="1">
      <c r="A223" s="105"/>
      <c r="B223" s="106"/>
      <c r="C223" s="104"/>
      <c r="D223" s="86"/>
    </row>
    <row r="224" spans="1:4" hidden="1">
      <c r="A224" s="105"/>
      <c r="B224" s="106"/>
      <c r="C224" s="104"/>
      <c r="D224" s="86"/>
    </row>
    <row r="225" spans="1:4" hidden="1">
      <c r="A225" s="108"/>
      <c r="B225" s="106"/>
      <c r="C225" s="104"/>
      <c r="D225" s="86"/>
    </row>
    <row r="226" spans="1:4" hidden="1">
      <c r="A226" s="105"/>
      <c r="B226" s="109"/>
      <c r="C226" s="104"/>
      <c r="D226" s="86"/>
    </row>
    <row r="227" spans="1:4" hidden="1">
      <c r="A227" s="105"/>
      <c r="B227" s="106"/>
      <c r="C227" s="104"/>
      <c r="D227" s="86"/>
    </row>
    <row r="228" spans="1:4" hidden="1">
      <c r="A228" s="105"/>
      <c r="B228" s="106"/>
      <c r="C228" s="104"/>
      <c r="D228" s="86"/>
    </row>
    <row r="229" spans="1:4" hidden="1">
      <c r="A229" s="105"/>
      <c r="B229" s="106"/>
      <c r="C229" s="104"/>
      <c r="D229" s="86"/>
    </row>
    <row r="230" spans="1:4" hidden="1">
      <c r="A230" s="105"/>
      <c r="B230" s="106"/>
      <c r="C230" s="104"/>
      <c r="D230" s="86"/>
    </row>
    <row r="231" spans="1:4" hidden="1">
      <c r="A231" s="105"/>
      <c r="B231" s="109"/>
      <c r="C231" s="104"/>
      <c r="D231" s="86"/>
    </row>
    <row r="232" spans="1:4" hidden="1">
      <c r="A232" s="111"/>
      <c r="B232" s="106"/>
      <c r="C232" s="104"/>
      <c r="D232" s="86"/>
    </row>
    <row r="233" spans="1:4" hidden="1">
      <c r="A233" s="101"/>
      <c r="B233" s="86"/>
      <c r="C233" s="86"/>
      <c r="D233" s="86"/>
    </row>
    <row r="234" spans="1:4" hidden="1">
      <c r="A234" s="101"/>
      <c r="B234" s="86"/>
      <c r="C234" s="86"/>
      <c r="D234" s="86"/>
    </row>
    <row r="235" spans="1:4" hidden="1">
      <c r="A235" s="101"/>
      <c r="B235" s="86"/>
      <c r="C235" s="86"/>
      <c r="D235" s="86"/>
    </row>
    <row r="236" spans="1:4" hidden="1">
      <c r="A236" s="101"/>
      <c r="B236" s="86"/>
      <c r="C236" s="86"/>
      <c r="D236" s="86"/>
    </row>
    <row r="237" spans="1:4" hidden="1">
      <c r="A237" s="101"/>
      <c r="B237" s="86"/>
      <c r="C237" s="86"/>
      <c r="D237" s="86"/>
    </row>
    <row r="238" spans="1:4" hidden="1">
      <c r="A238" s="101"/>
      <c r="B238" s="86"/>
      <c r="C238" s="86"/>
      <c r="D238" s="86"/>
    </row>
    <row r="239" spans="1:4" hidden="1">
      <c r="A239" s="101"/>
      <c r="B239" s="86"/>
      <c r="C239" s="86"/>
      <c r="D239" s="86"/>
    </row>
    <row r="240" spans="1:4" hidden="1">
      <c r="A240" s="101"/>
      <c r="B240" s="86"/>
      <c r="C240" s="86"/>
      <c r="D240" s="86"/>
    </row>
    <row r="241" spans="1:4" hidden="1">
      <c r="A241" s="101"/>
      <c r="B241" s="86"/>
      <c r="C241" s="86"/>
      <c r="D241" s="86"/>
    </row>
    <row r="242" spans="1:4" hidden="1">
      <c r="A242" s="101"/>
      <c r="B242" s="86"/>
      <c r="C242" s="86"/>
      <c r="D242" s="86"/>
    </row>
    <row r="243" spans="1:4" hidden="1">
      <c r="A243" s="101"/>
      <c r="B243" s="86"/>
      <c r="C243" s="86"/>
      <c r="D243" s="86"/>
    </row>
    <row r="244" spans="1:4" hidden="1">
      <c r="A244" s="101"/>
      <c r="B244" s="86"/>
      <c r="C244" s="86"/>
      <c r="D244" s="86"/>
    </row>
    <row r="245" spans="1:4" hidden="1">
      <c r="A245" s="101"/>
      <c r="B245" s="86"/>
      <c r="C245" s="86"/>
      <c r="D245" s="86"/>
    </row>
    <row r="246" spans="1:4" hidden="1">
      <c r="A246" s="101"/>
      <c r="B246" s="86"/>
      <c r="C246" s="86"/>
      <c r="D246" s="86"/>
    </row>
    <row r="247" spans="1:4" hidden="1">
      <c r="A247" s="101"/>
      <c r="B247" s="86"/>
      <c r="C247" s="86"/>
      <c r="D247" s="86"/>
    </row>
    <row r="248" spans="1:4" hidden="1">
      <c r="A248" s="101"/>
      <c r="B248" s="86"/>
      <c r="C248" s="86"/>
      <c r="D248" s="86"/>
    </row>
    <row r="249" spans="1:4" hidden="1">
      <c r="A249" s="101"/>
      <c r="B249" s="86"/>
      <c r="C249" s="86"/>
      <c r="D249" s="86"/>
    </row>
    <row r="250" spans="1:4" hidden="1">
      <c r="A250" s="101"/>
      <c r="B250" s="86"/>
      <c r="C250" s="86"/>
      <c r="D250" s="86"/>
    </row>
    <row r="251" spans="1:4" hidden="1">
      <c r="A251" s="101"/>
      <c r="B251" s="86"/>
      <c r="C251" s="86"/>
      <c r="D251" s="86"/>
    </row>
    <row r="252" spans="1:4" hidden="1">
      <c r="A252" s="101"/>
      <c r="B252" s="86"/>
      <c r="C252" s="86"/>
      <c r="D252" s="86"/>
    </row>
    <row r="253" spans="1:4" hidden="1">
      <c r="A253" s="101"/>
      <c r="B253" s="86"/>
      <c r="C253" s="86"/>
      <c r="D253" s="86"/>
    </row>
    <row r="254" spans="1:4" hidden="1">
      <c r="A254" s="101"/>
      <c r="B254" s="86"/>
      <c r="C254" s="86"/>
      <c r="D254" s="86"/>
    </row>
    <row r="255" spans="1:4" hidden="1">
      <c r="A255" s="101"/>
      <c r="B255" s="86"/>
      <c r="C255" s="86"/>
      <c r="D255" s="86"/>
    </row>
    <row r="256" spans="1:4" hidden="1">
      <c r="A256" s="101"/>
      <c r="B256" s="86"/>
      <c r="C256" s="86"/>
      <c r="D256" s="86"/>
    </row>
    <row r="257" spans="1:4" hidden="1">
      <c r="A257" s="101"/>
      <c r="B257" s="86"/>
      <c r="C257" s="86"/>
      <c r="D257" s="86"/>
    </row>
    <row r="258" spans="1:4" hidden="1">
      <c r="A258" s="101"/>
      <c r="B258" s="86"/>
      <c r="C258" s="86"/>
      <c r="D258" s="86"/>
    </row>
    <row r="259" spans="1:4" hidden="1">
      <c r="A259" s="101"/>
      <c r="B259" s="86"/>
      <c r="C259" s="86"/>
      <c r="D259" s="86"/>
    </row>
    <row r="260" spans="1:4" hidden="1">
      <c r="A260" s="101"/>
      <c r="B260" s="86"/>
      <c r="C260" s="86"/>
      <c r="D260" s="86"/>
    </row>
    <row r="261" spans="1:4" hidden="1">
      <c r="A261" s="101"/>
      <c r="B261" s="86"/>
      <c r="C261" s="86"/>
      <c r="D261" s="86"/>
    </row>
    <row r="262" spans="1:4" hidden="1">
      <c r="A262" s="101"/>
      <c r="B262" s="86"/>
      <c r="C262" s="86"/>
      <c r="D262" s="86"/>
    </row>
    <row r="263" spans="1:4" hidden="1">
      <c r="A263" s="101"/>
      <c r="B263" s="86"/>
      <c r="C263" s="86"/>
      <c r="D263" s="86"/>
    </row>
    <row r="264" spans="1:4" hidden="1">
      <c r="A264" s="101"/>
      <c r="B264" s="86"/>
      <c r="C264" s="86"/>
      <c r="D264" s="86"/>
    </row>
    <row r="265" spans="1:4" hidden="1">
      <c r="A265" s="101"/>
      <c r="B265" s="86"/>
      <c r="C265" s="86"/>
      <c r="D265" s="86"/>
    </row>
    <row r="266" spans="1:4" hidden="1">
      <c r="A266" s="101"/>
      <c r="B266" s="86"/>
      <c r="C266" s="86"/>
      <c r="D266" s="86"/>
    </row>
    <row r="267" spans="1:4" hidden="1">
      <c r="A267" s="101"/>
      <c r="B267" s="86"/>
      <c r="C267" s="86"/>
      <c r="D267" s="86"/>
    </row>
    <row r="268" spans="1:4" hidden="1">
      <c r="A268" s="101"/>
      <c r="B268" s="86"/>
      <c r="C268" s="86"/>
      <c r="D268" s="86"/>
    </row>
    <row r="269" spans="1:4" hidden="1">
      <c r="A269" s="101"/>
      <c r="B269" s="86"/>
      <c r="C269" s="86"/>
      <c r="D269" s="86"/>
    </row>
    <row r="270" spans="1:4" hidden="1">
      <c r="A270" s="101"/>
      <c r="B270" s="86"/>
      <c r="C270" s="86"/>
      <c r="D270" s="86"/>
    </row>
    <row r="271" spans="1:4" hidden="1">
      <c r="A271" s="101"/>
      <c r="B271" s="86"/>
      <c r="C271" s="86"/>
      <c r="D271" s="86"/>
    </row>
    <row r="272" spans="1:4" hidden="1">
      <c r="A272" s="101"/>
      <c r="B272" s="86"/>
      <c r="C272" s="86"/>
      <c r="D272" s="86"/>
    </row>
    <row r="273" spans="1:4" hidden="1">
      <c r="A273" s="101"/>
      <c r="B273" s="86"/>
      <c r="C273" s="86"/>
      <c r="D273" s="86"/>
    </row>
    <row r="274" spans="1:4" hidden="1">
      <c r="A274" s="101"/>
      <c r="B274" s="86"/>
      <c r="C274" s="86"/>
      <c r="D274" s="86"/>
    </row>
    <row r="275" spans="1:4" hidden="1">
      <c r="A275" s="101"/>
      <c r="B275" s="86"/>
      <c r="C275" s="86"/>
      <c r="D275" s="86"/>
    </row>
    <row r="276" spans="1:4" hidden="1">
      <c r="A276" s="101"/>
      <c r="B276" s="86"/>
      <c r="C276" s="86"/>
      <c r="D276" s="86"/>
    </row>
    <row r="277" spans="1:4" hidden="1">
      <c r="A277" s="101"/>
      <c r="B277" s="86"/>
      <c r="C277" s="86"/>
      <c r="D277" s="86"/>
    </row>
    <row r="278" spans="1:4" hidden="1">
      <c r="A278" s="101"/>
      <c r="B278" s="86"/>
      <c r="C278" s="86"/>
      <c r="D278" s="86"/>
    </row>
    <row r="279" spans="1:4" hidden="1">
      <c r="A279" s="101"/>
      <c r="B279" s="86"/>
      <c r="C279" s="86"/>
      <c r="D279" s="86"/>
    </row>
    <row r="280" spans="1:4" hidden="1">
      <c r="A280" s="101"/>
      <c r="B280" s="86"/>
      <c r="C280" s="86"/>
      <c r="D280" s="86"/>
    </row>
    <row r="281" spans="1:4" hidden="1">
      <c r="A281" s="101"/>
      <c r="B281" s="86"/>
      <c r="C281" s="86"/>
      <c r="D281" s="86"/>
    </row>
    <row r="282" spans="1:4" hidden="1">
      <c r="A282" s="101"/>
      <c r="B282" s="86"/>
      <c r="C282" s="86"/>
      <c r="D282" s="86"/>
    </row>
    <row r="283" spans="1:4" hidden="1">
      <c r="A283" s="101"/>
      <c r="B283" s="86"/>
      <c r="C283" s="86"/>
      <c r="D283" s="86"/>
    </row>
    <row r="284" spans="1:4" hidden="1">
      <c r="A284" s="101"/>
      <c r="B284" s="86"/>
      <c r="C284" s="86"/>
      <c r="D284" s="86"/>
    </row>
    <row r="285" spans="1:4" hidden="1">
      <c r="A285" s="101"/>
      <c r="B285" s="86"/>
      <c r="C285" s="86"/>
      <c r="D285" s="86"/>
    </row>
    <row r="286" spans="1:4" hidden="1">
      <c r="A286" s="101"/>
      <c r="B286" s="86"/>
      <c r="C286" s="86"/>
      <c r="D286" s="86"/>
    </row>
    <row r="287" spans="1:4" hidden="1">
      <c r="A287" s="101"/>
      <c r="B287" s="86"/>
      <c r="C287" s="86"/>
      <c r="D287" s="86"/>
    </row>
    <row r="288" spans="1:4" hidden="1">
      <c r="A288" s="101"/>
      <c r="B288" s="86"/>
      <c r="C288" s="86"/>
      <c r="D288" s="86"/>
    </row>
    <row r="289" spans="1:4" hidden="1">
      <c r="A289" s="101"/>
      <c r="B289" s="86"/>
      <c r="C289" s="86"/>
      <c r="D289" s="86"/>
    </row>
    <row r="290" spans="1:4" hidden="1">
      <c r="A290" s="101"/>
      <c r="B290" s="86"/>
      <c r="C290" s="86"/>
      <c r="D290" s="86"/>
    </row>
    <row r="291" spans="1:4" hidden="1">
      <c r="A291" s="101"/>
      <c r="B291" s="86"/>
      <c r="C291" s="86"/>
      <c r="D291" s="86"/>
    </row>
    <row r="292" spans="1:4" hidden="1">
      <c r="A292" s="101"/>
      <c r="B292" s="86"/>
      <c r="C292" s="86"/>
      <c r="D292" s="86"/>
    </row>
    <row r="293" spans="1:4" hidden="1">
      <c r="A293" s="101"/>
      <c r="B293" s="86"/>
      <c r="C293" s="86"/>
      <c r="D293" s="86"/>
    </row>
    <row r="294" spans="1:4" hidden="1">
      <c r="A294" s="101"/>
      <c r="B294" s="86"/>
      <c r="C294" s="86"/>
      <c r="D294" s="86"/>
    </row>
    <row r="295" spans="1:4" hidden="1">
      <c r="A295" s="101"/>
      <c r="B295" s="86"/>
      <c r="C295" s="86"/>
      <c r="D295" s="86"/>
    </row>
    <row r="296" spans="1:4" hidden="1">
      <c r="A296" s="101"/>
      <c r="B296" s="86"/>
      <c r="C296" s="86"/>
      <c r="D296" s="86"/>
    </row>
    <row r="297" spans="1:4" hidden="1">
      <c r="A297" s="101"/>
      <c r="B297" s="86"/>
      <c r="C297" s="86"/>
      <c r="D297" s="86"/>
    </row>
    <row r="298" spans="1:4" hidden="1">
      <c r="A298" s="101"/>
      <c r="B298" s="86"/>
      <c r="C298" s="86"/>
      <c r="D298" s="86"/>
    </row>
    <row r="299" spans="1:4" hidden="1">
      <c r="A299" s="101"/>
      <c r="B299" s="86"/>
      <c r="C299" s="86"/>
      <c r="D299" s="86"/>
    </row>
    <row r="300" spans="1:4" hidden="1">
      <c r="A300" s="101"/>
      <c r="B300" s="86"/>
      <c r="C300" s="86"/>
      <c r="D300" s="86"/>
    </row>
    <row r="301" spans="1:4" hidden="1">
      <c r="A301" s="101"/>
      <c r="B301" s="86"/>
      <c r="C301" s="86"/>
      <c r="D301" s="86"/>
    </row>
    <row r="302" spans="1:4" hidden="1">
      <c r="A302" s="101"/>
      <c r="B302" s="86"/>
      <c r="C302" s="86"/>
      <c r="D302" s="86"/>
    </row>
    <row r="303" spans="1:4" hidden="1">
      <c r="A303" s="101"/>
      <c r="B303" s="86"/>
      <c r="C303" s="86"/>
      <c r="D303" s="86"/>
    </row>
    <row r="304" spans="1:4" hidden="1">
      <c r="A304" s="101"/>
      <c r="B304" s="86"/>
      <c r="C304" s="86"/>
      <c r="D304" s="86"/>
    </row>
    <row r="305" spans="1:4" hidden="1">
      <c r="A305" s="101"/>
      <c r="B305" s="86"/>
      <c r="C305" s="86"/>
      <c r="D305" s="86"/>
    </row>
    <row r="306" spans="1:4" hidden="1">
      <c r="A306" s="101"/>
      <c r="B306" s="86"/>
      <c r="C306" s="86"/>
      <c r="D306" s="86"/>
    </row>
    <row r="307" spans="1:4" hidden="1">
      <c r="A307" s="101"/>
      <c r="B307" s="86"/>
      <c r="C307" s="86"/>
      <c r="D307" s="86"/>
    </row>
    <row r="308" spans="1:4" hidden="1">
      <c r="A308" s="101"/>
      <c r="B308" s="86"/>
      <c r="C308" s="86"/>
      <c r="D308" s="86"/>
    </row>
    <row r="309" spans="1:4" hidden="1">
      <c r="A309" s="101"/>
      <c r="B309" s="86"/>
      <c r="C309" s="86"/>
      <c r="D309" s="86"/>
    </row>
    <row r="310" spans="1:4" hidden="1">
      <c r="A310" s="101"/>
      <c r="B310" s="86"/>
      <c r="C310" s="86"/>
      <c r="D310" s="86"/>
    </row>
    <row r="311" spans="1:4" hidden="1">
      <c r="A311" s="101"/>
      <c r="B311" s="86"/>
      <c r="C311" s="86"/>
      <c r="D311" s="86"/>
    </row>
    <row r="312" spans="1:4" hidden="1">
      <c r="A312" s="101"/>
      <c r="B312" s="86"/>
      <c r="C312" s="86"/>
      <c r="D312" s="86"/>
    </row>
    <row r="313" spans="1:4" hidden="1">
      <c r="A313" s="101"/>
      <c r="B313" s="86"/>
      <c r="C313" s="86"/>
      <c r="D313" s="86"/>
    </row>
    <row r="314" spans="1:4" hidden="1">
      <c r="A314" s="101"/>
      <c r="B314" s="86"/>
      <c r="C314" s="86"/>
      <c r="D314" s="86"/>
    </row>
    <row r="315" spans="1:4" hidden="1">
      <c r="A315" s="101"/>
      <c r="B315" s="86"/>
      <c r="C315" s="86"/>
      <c r="D315" s="86"/>
    </row>
    <row r="316" spans="1:4" hidden="1">
      <c r="A316" s="101"/>
      <c r="B316" s="86"/>
      <c r="C316" s="86"/>
      <c r="D316" s="86"/>
    </row>
    <row r="317" spans="1:4" hidden="1">
      <c r="A317" s="101"/>
      <c r="B317" s="86"/>
      <c r="C317" s="86"/>
      <c r="D317" s="86"/>
    </row>
    <row r="318" spans="1:4" hidden="1">
      <c r="A318" s="101"/>
      <c r="B318" s="86"/>
      <c r="C318" s="86"/>
      <c r="D318" s="86"/>
    </row>
    <row r="319" spans="1:4" hidden="1">
      <c r="A319" s="101"/>
      <c r="B319" s="86"/>
      <c r="C319" s="86"/>
      <c r="D319" s="86"/>
    </row>
    <row r="320" spans="1:4" hidden="1">
      <c r="A320" s="101"/>
      <c r="B320" s="86"/>
      <c r="C320" s="86"/>
      <c r="D320" s="86"/>
    </row>
    <row r="321" spans="1:4" hidden="1">
      <c r="A321" s="101"/>
      <c r="B321" s="86"/>
      <c r="C321" s="86"/>
      <c r="D321" s="86"/>
    </row>
    <row r="322" spans="1:4" hidden="1">
      <c r="A322" s="101"/>
      <c r="B322" s="86"/>
      <c r="C322" s="86"/>
      <c r="D322" s="86"/>
    </row>
  </sheetData>
  <sheetProtection algorithmName="SHA-512" hashValue="GubejmeNVaVj0UjvTdFvtY5hiMJilpDJ3swmYcYBVVy3/E4EQVoTuLHPiR7Iw2DYIYOnPQxEOWkYDKgx+YOhXg==" saltValue="BeZ9T6zk/iajg9AhsQZixg==" spinCount="100000" sheet="1" selectLockedCells="1"/>
  <autoFilter ref="A1:M158" xr:uid="{20D8177B-D15E-4E0C-801F-B9862C21EB8C}"/>
  <sortState ref="O2:O69">
    <sortCondition ref="O2"/>
  </sortState>
  <conditionalFormatting sqref="A2:A13 A89:A96 A98 A100:A123 A125:A132 A134:A158 A15:A57 A59:A73 A75:A87">
    <cfRule type="duplicateValues" dxfId="0" priority="1"/>
  </conditionalFormatting>
  <hyperlinks>
    <hyperlink ref="A95" r:id="rId1" display="https://suap.ifmt.edu.br/rh/servidor/1784191/" xr:uid="{6C08D2EE-AC67-47EF-AC3A-E6825FB7C82E}"/>
    <hyperlink ref="A137" r:id="rId2" display="https://suap.ifmt.edu.br/rh/servidor/1852721/" xr:uid="{68C9C77E-82F1-49A6-ADC4-08E53DDCE6FC}"/>
  </hyperlinks>
  <pageMargins left="0.511811024" right="0.511811024" top="0.78740157499999996" bottom="0.78740157499999996" header="0.31496062000000002" footer="0.31496062000000002"/>
  <pageSetup paperSize="9"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1</vt:i4>
      </vt:variant>
    </vt:vector>
  </HeadingPairs>
  <TitlesOfParts>
    <vt:vector size="5" baseType="lpstr">
      <vt:lpstr>Planilha2</vt:lpstr>
      <vt:lpstr>FREQUÊNCIA</vt:lpstr>
      <vt:lpstr>Instrução de Preenchimento</vt:lpstr>
      <vt:lpstr>Planilha3</vt:lpstr>
      <vt:lpstr>MÊS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Leonardo Mendes Jorge</dc:creator>
  <cp:lastModifiedBy>Leonardo Mendes Jorge</cp:lastModifiedBy>
  <cp:lastPrinted>2019-02-28T20:44:13Z</cp:lastPrinted>
  <dcterms:created xsi:type="dcterms:W3CDTF">2018-01-31T20:38:56Z</dcterms:created>
  <dcterms:modified xsi:type="dcterms:W3CDTF">2019-02-28T21:45:43Z</dcterms:modified>
</cp:coreProperties>
</file>